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Účetní\Documents\Účetnictví\Rozpočet\Rozpočet 2022\"/>
    </mc:Choice>
  </mc:AlternateContent>
  <xr:revisionPtr revIDLastSave="0" documentId="13_ncr:1_{ABCF9C31-3E49-4287-8DC5-2EFC147846FE}" xr6:coauthVersionLast="36" xr6:coauthVersionMax="36" xr10:uidLastSave="{00000000-0000-0000-0000-000000000000}"/>
  <bookViews>
    <workbookView xWindow="0" yWindow="0" windowWidth="19200" windowHeight="10995" firstSheet="11" activeTab="15" xr2:uid="{00000000-000D-0000-FFFF-FFFF00000000}"/>
  </bookViews>
  <sheets>
    <sheet name="501 Materiál" sheetId="4" r:id="rId1"/>
    <sheet name="502 Elektřina" sheetId="8" r:id="rId2"/>
    <sheet name="Plyn" sheetId="9" r:id="rId3"/>
    <sheet name="Voda" sheetId="19" r:id="rId4"/>
    <sheet name="511 Údržba" sheetId="1" r:id="rId5"/>
    <sheet name="512 cestovné" sheetId="15" r:id="rId6"/>
    <sheet name="513 repre" sheetId="21" r:id="rId7"/>
    <sheet name="518 pošta, spoje" sheetId="12" r:id="rId8"/>
    <sheet name="518 revize,služby" sheetId="11" r:id="rId9"/>
    <sheet name="518 plavání, LVK" sheetId="13" r:id="rId10"/>
    <sheet name="521 mzdy+524+ 528" sheetId="22" r:id="rId11"/>
    <sheet name="527 Vzdělávání " sheetId="20" r:id="rId12"/>
    <sheet name="549 pojištění, TZ" sheetId="14" r:id="rId13"/>
    <sheet name="odpisy" sheetId="18" r:id="rId14"/>
    <sheet name="DDHM,HIM" sheetId="5" r:id="rId15"/>
    <sheet name="souhrn" sheetId="17" r:id="rId16"/>
  </sheets>
  <calcPr calcId="191029"/>
</workbook>
</file>

<file path=xl/calcChain.xml><?xml version="1.0" encoding="utf-8"?>
<calcChain xmlns="http://schemas.openxmlformats.org/spreadsheetml/2006/main">
  <c r="C49" i="4" l="1"/>
  <c r="C57" i="11" l="1"/>
  <c r="C66" i="11" l="1"/>
  <c r="C46" i="11"/>
  <c r="D73" i="11" l="1"/>
  <c r="C42" i="5" l="1"/>
  <c r="C14" i="14" l="1"/>
  <c r="E20" i="17" s="1"/>
  <c r="C10" i="14"/>
  <c r="D14" i="22"/>
  <c r="D19" i="17" s="1"/>
  <c r="C20" i="22"/>
  <c r="D19" i="22"/>
  <c r="E19" i="17" s="1"/>
  <c r="C11" i="17" l="1"/>
  <c r="C10" i="17"/>
  <c r="C9" i="17"/>
  <c r="C17" i="4" l="1"/>
  <c r="C33" i="5" l="1"/>
  <c r="C5" i="14" l="1"/>
  <c r="C20" i="17" s="1"/>
  <c r="C58" i="4"/>
  <c r="D11" i="13" l="1"/>
  <c r="C17" i="17" s="1"/>
  <c r="D15" i="13"/>
  <c r="D17" i="13" l="1"/>
  <c r="E13" i="17"/>
  <c r="D11" i="15"/>
  <c r="B43" i="1" l="1"/>
  <c r="C40" i="1"/>
  <c r="C30" i="1"/>
  <c r="C24" i="1"/>
  <c r="C18" i="1"/>
  <c r="C13" i="1"/>
  <c r="B44" i="5"/>
  <c r="C25" i="5"/>
  <c r="C18" i="5"/>
  <c r="C12" i="5"/>
  <c r="C32" i="1" l="1"/>
  <c r="C43" i="1" s="1"/>
  <c r="C35" i="5"/>
  <c r="C44" i="5" s="1"/>
  <c r="D10" i="22" l="1"/>
  <c r="D17" i="17"/>
  <c r="C19" i="17" l="1"/>
  <c r="D21" i="22"/>
  <c r="B60" i="4"/>
  <c r="E8" i="17"/>
  <c r="D8" i="17"/>
  <c r="C8" i="17"/>
  <c r="C60" i="4" l="1"/>
  <c r="F23" i="17" l="1"/>
  <c r="D20" i="17" l="1"/>
  <c r="B16" i="14"/>
  <c r="C16" i="14" l="1"/>
  <c r="D15" i="9" l="1"/>
  <c r="E22" i="17" l="1"/>
  <c r="C28" i="11"/>
  <c r="C18" i="17"/>
  <c r="D26" i="11"/>
  <c r="E16" i="17" s="1"/>
  <c r="F19" i="17"/>
  <c r="D19" i="11"/>
  <c r="D16" i="17" s="1"/>
  <c r="D11" i="11"/>
  <c r="C16" i="17" s="1"/>
  <c r="C12" i="17"/>
  <c r="C22" i="17"/>
  <c r="D13" i="17"/>
  <c r="C13" i="17"/>
  <c r="E18" i="17"/>
  <c r="D18" i="17"/>
  <c r="C21" i="17"/>
  <c r="E21" i="17"/>
  <c r="E12" i="17"/>
  <c r="E9" i="17"/>
  <c r="F20" i="17"/>
  <c r="D10" i="21"/>
  <c r="C14" i="17" s="1"/>
  <c r="F14" i="17" s="1"/>
  <c r="D11" i="17"/>
  <c r="E11" i="17"/>
  <c r="D10" i="17"/>
  <c r="F10" i="17" s="1"/>
  <c r="D9" i="17"/>
  <c r="B13" i="19"/>
  <c r="D10" i="18"/>
  <c r="D11" i="12"/>
  <c r="D7" i="12"/>
  <c r="F17" i="17"/>
  <c r="D13" i="8"/>
  <c r="D12" i="17" l="1"/>
  <c r="F12" i="17" s="1"/>
  <c r="D14" i="12"/>
  <c r="C15" i="17" s="1"/>
  <c r="F15" i="17" s="1"/>
  <c r="F13" i="17"/>
  <c r="D28" i="11"/>
  <c r="F9" i="17"/>
  <c r="E24" i="17"/>
  <c r="F21" i="17"/>
  <c r="F16" i="17"/>
  <c r="F11" i="17"/>
  <c r="D10" i="20"/>
  <c r="F18" i="17"/>
  <c r="F8" i="17" l="1"/>
  <c r="C24" i="17"/>
  <c r="D22" i="17"/>
  <c r="D24" i="17" s="1"/>
  <c r="F22" i="17" l="1"/>
  <c r="F24" i="17" l="1"/>
  <c r="F30" i="17" s="1"/>
</calcChain>
</file>

<file path=xl/sharedStrings.xml><?xml version="1.0" encoding="utf-8"?>
<sst xmlns="http://schemas.openxmlformats.org/spreadsheetml/2006/main" count="254" uniqueCount="178">
  <si>
    <t>Údržba</t>
  </si>
  <si>
    <t>ZŠ</t>
  </si>
  <si>
    <t>drobné opravy</t>
  </si>
  <si>
    <t>opravy výpočetní techniky</t>
  </si>
  <si>
    <t>celkem</t>
  </si>
  <si>
    <t>MŠ</t>
  </si>
  <si>
    <t>MŠ Dubany</t>
  </si>
  <si>
    <t>MŠ Vrbátky</t>
  </si>
  <si>
    <t>MŠ Štětovice</t>
  </si>
  <si>
    <t>ŠJ</t>
  </si>
  <si>
    <t>opravy a údržba strojů</t>
  </si>
  <si>
    <t>celkem MŠ</t>
  </si>
  <si>
    <t>celkem údržba</t>
  </si>
  <si>
    <t>Materiál</t>
  </si>
  <si>
    <t>kancelářské potřeby</t>
  </si>
  <si>
    <t>výtvarný materiál</t>
  </si>
  <si>
    <t>úklidové prostředky</t>
  </si>
  <si>
    <t>nádobí</t>
  </si>
  <si>
    <t>celkem materiál</t>
  </si>
  <si>
    <t>Elektřina</t>
  </si>
  <si>
    <t>Plyn</t>
  </si>
  <si>
    <t xml:space="preserve">celkem </t>
  </si>
  <si>
    <t>revize</t>
  </si>
  <si>
    <t>internet</t>
  </si>
  <si>
    <t>poštovné</t>
  </si>
  <si>
    <t xml:space="preserve">Plavání </t>
  </si>
  <si>
    <t>pojištění ZŠ</t>
  </si>
  <si>
    <t>cestovné</t>
  </si>
  <si>
    <t>údržba</t>
  </si>
  <si>
    <t>materiál</t>
  </si>
  <si>
    <t>el.en.</t>
  </si>
  <si>
    <t>plyn</t>
  </si>
  <si>
    <t>poštovné,spoje, internet</t>
  </si>
  <si>
    <t>plavání, LVK, ŠvP</t>
  </si>
  <si>
    <t>voda</t>
  </si>
  <si>
    <t>reprezentace</t>
  </si>
  <si>
    <t>Voda</t>
  </si>
  <si>
    <t>repre</t>
  </si>
  <si>
    <t>malování</t>
  </si>
  <si>
    <t>celkem ŠJ</t>
  </si>
  <si>
    <t>učební pomůcky, hračky</t>
  </si>
  <si>
    <t>materiál na opravy</t>
  </si>
  <si>
    <t>tisk, odborná literatura</t>
  </si>
  <si>
    <t>odpisy</t>
  </si>
  <si>
    <t>DDHM, HIM</t>
  </si>
  <si>
    <t>revize, služby</t>
  </si>
  <si>
    <t>telefon</t>
  </si>
  <si>
    <t>Odpisy</t>
  </si>
  <si>
    <t>školné MŠ + ŠD</t>
  </si>
  <si>
    <t>Výnosy</t>
  </si>
  <si>
    <t>Požadavek na provoz od zřizovatele:</t>
  </si>
  <si>
    <t>účet</t>
  </si>
  <si>
    <t>název</t>
  </si>
  <si>
    <t>Celkem</t>
  </si>
  <si>
    <t xml:space="preserve">Celkem </t>
  </si>
  <si>
    <t xml:space="preserve">vzdělávání </t>
  </si>
  <si>
    <t>služby</t>
  </si>
  <si>
    <t>poplatky za PC licence</t>
  </si>
  <si>
    <t>bankovní poplatky</t>
  </si>
  <si>
    <t>cestovné   ZŠ</t>
  </si>
  <si>
    <t>cestovné MŠ</t>
  </si>
  <si>
    <t>ostatní materiál</t>
  </si>
  <si>
    <t>Cestovné</t>
  </si>
  <si>
    <t>Repre  fond</t>
  </si>
  <si>
    <t>Služby</t>
  </si>
  <si>
    <t>Služby - výukové akce</t>
  </si>
  <si>
    <t>Vzdělávání zaměstnanců</t>
  </si>
  <si>
    <t>Mzdové prostředky</t>
  </si>
  <si>
    <t>Malování  ZŠ + ŠD Dubany</t>
  </si>
  <si>
    <t>mzdy - dohody, odvody, vstup. prohl.</t>
  </si>
  <si>
    <t>52x</t>
  </si>
  <si>
    <t>zástupy - dohody</t>
  </si>
  <si>
    <t xml:space="preserve">                          Vrbátky 83, 798 13 Vrbátky</t>
  </si>
  <si>
    <t xml:space="preserve">          Základní škola Zdeny Kaprálové a Mateřská škola Vrbátky, příspěvková organizace </t>
  </si>
  <si>
    <t>pojištění, TZ</t>
  </si>
  <si>
    <t>Jiné provozní náklady ( pojištění, technické zhodnocení)</t>
  </si>
  <si>
    <t>Pohár starostů</t>
  </si>
  <si>
    <t>požadavek na platy zaměstnanců</t>
  </si>
  <si>
    <t>MŠ + ŠJ</t>
  </si>
  <si>
    <t>DDHM,HIM</t>
  </si>
  <si>
    <t>pojištění právní odpovědnosti</t>
  </si>
  <si>
    <t>výtvarný materiál ZŠ + ŠD</t>
  </si>
  <si>
    <t xml:space="preserve">výměna písku </t>
  </si>
  <si>
    <t>výměna písku</t>
  </si>
  <si>
    <t xml:space="preserve"> </t>
  </si>
  <si>
    <t>pracovní sešity</t>
  </si>
  <si>
    <t>Lyž. výukový kurz - učitelé</t>
  </si>
  <si>
    <t xml:space="preserve">Škola v přírodě - učitelé </t>
  </si>
  <si>
    <t>Škola v přírodě - žáci</t>
  </si>
  <si>
    <t>Malování Vrbátky</t>
  </si>
  <si>
    <t>žákovské knížky</t>
  </si>
  <si>
    <t>hygienické potřeby (papír kapesníky, vlhčené ubrousky)</t>
  </si>
  <si>
    <t>cestovné ŠJ</t>
  </si>
  <si>
    <t>učební pomůcky</t>
  </si>
  <si>
    <t>divadla, vzděl. akce  - doprava</t>
  </si>
  <si>
    <t>divadla, vzděl. akce  - vstupné</t>
  </si>
  <si>
    <t>zdrav. prohlídky (vstupní + pravidelné)</t>
  </si>
  <si>
    <t>technické zhodnocení</t>
  </si>
  <si>
    <t>tiskoviny</t>
  </si>
  <si>
    <t>hala</t>
  </si>
  <si>
    <t>mimořádné výdaje</t>
  </si>
  <si>
    <t>500 kč /žák 4. - 5. tř.</t>
  </si>
  <si>
    <t>z toho investiční příspěvek</t>
  </si>
  <si>
    <t>Služby ZŠ + MŠ + ŠJ</t>
  </si>
  <si>
    <t>kopírování</t>
  </si>
  <si>
    <t>poradenství BOZP</t>
  </si>
  <si>
    <t>pověřenec GDPR</t>
  </si>
  <si>
    <t>správce IT</t>
  </si>
  <si>
    <t>správa serveru</t>
  </si>
  <si>
    <t>čištění koberců a podlah</t>
  </si>
  <si>
    <t>učební pomůcky - SW</t>
  </si>
  <si>
    <t>čistírna</t>
  </si>
  <si>
    <t>testování SCIO</t>
  </si>
  <si>
    <t>Virtuální knihovna</t>
  </si>
  <si>
    <t>výpisy ze zdrav dokum.</t>
  </si>
  <si>
    <t>Služby celkem</t>
  </si>
  <si>
    <t>Licence ZŠ + MŠ + ŠJ</t>
  </si>
  <si>
    <t>licence VEMA</t>
  </si>
  <si>
    <t>Licence MŠ - správa</t>
  </si>
  <si>
    <t>poplatky za PC licence ŠJ - VIS…</t>
  </si>
  <si>
    <t>Licence celkem</t>
  </si>
  <si>
    <t>Revize všechny</t>
  </si>
  <si>
    <t>Čunderle - revize plyn</t>
  </si>
  <si>
    <t>Netopil - hydranty</t>
  </si>
  <si>
    <t>Frgál - seřízení plyn. spotřebičů</t>
  </si>
  <si>
    <t>Revize celkem</t>
  </si>
  <si>
    <t>Bankovní poplatky</t>
  </si>
  <si>
    <t>Kontrolní součet</t>
  </si>
  <si>
    <t>Grydil - revize elektrospotřebičů</t>
  </si>
  <si>
    <t>boxy na hračky</t>
  </si>
  <si>
    <t>Mikáč - poradenství</t>
  </si>
  <si>
    <t>Licence Bakaláři</t>
  </si>
  <si>
    <t>zprac. daň. přiznání</t>
  </si>
  <si>
    <t>Králíček - kontrola HP</t>
  </si>
  <si>
    <t>licence Woca Bee - k výuce AJ</t>
  </si>
  <si>
    <t>licence Alf Book - výuka všech předmětů</t>
  </si>
  <si>
    <t xml:space="preserve">licence Smart - software interakt. tabule </t>
  </si>
  <si>
    <t>Podrobný rozpis:</t>
  </si>
  <si>
    <t>750,- Kč na žáka na rok</t>
  </si>
  <si>
    <t>750,- Kč na dítě na rok</t>
  </si>
  <si>
    <t>Lyž. výukový kurz - žáci 7. + 8. třídy</t>
  </si>
  <si>
    <t>1000Kč/žák 7.tř + 8.tř</t>
  </si>
  <si>
    <t>dopravní koberec</t>
  </si>
  <si>
    <t>nástěnky do šatny a chodby</t>
  </si>
  <si>
    <t>externí disk</t>
  </si>
  <si>
    <t>reflexní vesty</t>
  </si>
  <si>
    <t>dekorativní prvky do šatny</t>
  </si>
  <si>
    <t>knihovna na dětské knihy</t>
  </si>
  <si>
    <t>dětský obchod</t>
  </si>
  <si>
    <t>panel pro jemnou motoriku</t>
  </si>
  <si>
    <t>rohový stů do šatny - atypický</t>
  </si>
  <si>
    <t>malá chladnička pro zaměstnance - Berušky</t>
  </si>
  <si>
    <t>dětská pohovka + taburet - Berušky</t>
  </si>
  <si>
    <t>žíněnka na tělesnou výchovu - Sluníčka</t>
  </si>
  <si>
    <t>laminovačka - Sluníčka</t>
  </si>
  <si>
    <t>smart televize - Sluníčka</t>
  </si>
  <si>
    <t>lavice do šatny - Berušky, 2 kusy</t>
  </si>
  <si>
    <t>šatní škříňky</t>
  </si>
  <si>
    <t>oprava schodů - vstup ZŠ Vrbátky</t>
  </si>
  <si>
    <t>rozlišovací šiltovky</t>
  </si>
  <si>
    <t>nové desky na lavice 30 kusů</t>
  </si>
  <si>
    <t>žákovské lavice 10 kusů</t>
  </si>
  <si>
    <t>žákovské židle  25 kusů</t>
  </si>
  <si>
    <t>licence + údržba GORDIC</t>
  </si>
  <si>
    <t>Digilab - web školy</t>
  </si>
  <si>
    <t>Návrh příspěvku na provoz na rok 2022 - sumář</t>
  </si>
  <si>
    <t xml:space="preserve">oprava soc. zařízení - zaměstnanci </t>
  </si>
  <si>
    <t>výměna koberce - herna</t>
  </si>
  <si>
    <t xml:space="preserve">výměna zářivek - koridor, chodba </t>
  </si>
  <si>
    <t>instalace termostatických hlavic</t>
  </si>
  <si>
    <t>Nágl - komíny</t>
  </si>
  <si>
    <t>kotel elektrický</t>
  </si>
  <si>
    <t>nerezová skříň</t>
  </si>
  <si>
    <t>Mimořádné výdaje - čištění odpadů</t>
  </si>
  <si>
    <t>úklidové a hygienické prostředky</t>
  </si>
  <si>
    <t>čerpání rezervního fondu - kotel ŠJ</t>
  </si>
  <si>
    <t>čerpání RF</t>
  </si>
  <si>
    <t>Dne: 24. 11.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</si>
</sst>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1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164" fontId="0" fillId="0" borderId="0" xfId="0" applyNumberForma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164" fontId="0" fillId="4" borderId="0" xfId="0" applyNumberFormat="1" applyFill="1"/>
    <xf numFmtId="164" fontId="0" fillId="3" borderId="0" xfId="0" applyNumberFormat="1" applyFill="1"/>
    <xf numFmtId="164" fontId="0" fillId="5" borderId="0" xfId="0" applyNumberFormat="1" applyFill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164" fontId="3" fillId="0" borderId="0" xfId="0" applyNumberFormat="1" applyFont="1" applyAlignment="1">
      <alignment horizontal="center"/>
    </xf>
    <xf numFmtId="0" fontId="5" fillId="0" borderId="0" xfId="0" applyFont="1"/>
    <xf numFmtId="0" fontId="0" fillId="6" borderId="0" xfId="0" applyFill="1"/>
    <xf numFmtId="164" fontId="0" fillId="6" borderId="0" xfId="0" applyNumberFormat="1" applyFill="1"/>
    <xf numFmtId="0" fontId="6" fillId="0" borderId="0" xfId="0" applyFont="1"/>
    <xf numFmtId="164" fontId="4" fillId="0" borderId="0" xfId="0" applyNumberFormat="1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/>
    <xf numFmtId="164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vertical="center" wrapText="1"/>
    </xf>
    <xf numFmtId="164" fontId="0" fillId="0" borderId="0" xfId="0" applyNumberFormat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right"/>
    </xf>
    <xf numFmtId="2" fontId="0" fillId="0" borderId="0" xfId="0" applyNumberFormat="1"/>
    <xf numFmtId="2" fontId="4" fillId="0" borderId="0" xfId="0" applyNumberFormat="1" applyFont="1"/>
    <xf numFmtId="164" fontId="2" fillId="7" borderId="0" xfId="0" applyNumberFormat="1" applyFont="1" applyFill="1"/>
    <xf numFmtId="0" fontId="0" fillId="0" borderId="0" xfId="0" applyFont="1" applyFill="1" applyBorder="1"/>
    <xf numFmtId="164" fontId="0" fillId="7" borderId="0" xfId="0" applyNumberFormat="1" applyFill="1"/>
    <xf numFmtId="0" fontId="0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2" fillId="0" borderId="0" xfId="0" applyNumberFormat="1" applyFont="1" applyFill="1"/>
    <xf numFmtId="164" fontId="0" fillId="0" borderId="0" xfId="0" applyNumberFormat="1" applyFont="1"/>
    <xf numFmtId="164" fontId="2" fillId="0" borderId="0" xfId="0" applyNumberFormat="1" applyFont="1"/>
    <xf numFmtId="164" fontId="3" fillId="8" borderId="0" xfId="0" applyNumberFormat="1" applyFont="1" applyFill="1"/>
    <xf numFmtId="0" fontId="3" fillId="8" borderId="0" xfId="0" applyFont="1" applyFill="1"/>
    <xf numFmtId="0" fontId="3" fillId="9" borderId="0" xfId="0" applyFont="1" applyFill="1"/>
    <xf numFmtId="164" fontId="3" fillId="9" borderId="0" xfId="0" applyNumberFormat="1" applyFont="1" applyFill="1"/>
    <xf numFmtId="0" fontId="10" fillId="0" borderId="0" xfId="0" applyFont="1" applyBorder="1"/>
    <xf numFmtId="0" fontId="2" fillId="0" borderId="0" xfId="0" applyFont="1" applyFill="1" applyBorder="1"/>
    <xf numFmtId="164" fontId="3" fillId="10" borderId="0" xfId="0" applyNumberFormat="1" applyFont="1" applyFill="1"/>
    <xf numFmtId="9" fontId="0" fillId="0" borderId="0" xfId="0" applyNumberFormat="1"/>
    <xf numFmtId="164" fontId="0" fillId="8" borderId="0" xfId="0" applyNumberFormat="1" applyFill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11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142876</xdr:rowOff>
    </xdr:from>
    <xdr:to>
      <xdr:col>1</xdr:col>
      <xdr:colOff>47625</xdr:colOff>
      <xdr:row>0</xdr:row>
      <xdr:rowOff>771526</xdr:rowOff>
    </xdr:to>
    <xdr:pic>
      <xdr:nvPicPr>
        <xdr:cNvPr id="3" name="Obrázek 2" descr="Logo_ZS_Vrbatky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42876"/>
          <a:ext cx="62865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0"/>
  <sheetViews>
    <sheetView topLeftCell="A13" workbookViewId="0">
      <selection activeCell="J43" sqref="J43"/>
    </sheetView>
  </sheetViews>
  <sheetFormatPr defaultRowHeight="12.75" x14ac:dyDescent="0.2"/>
  <cols>
    <col min="1" max="1" width="40.7109375" customWidth="1"/>
    <col min="2" max="2" width="19.140625" style="1" customWidth="1"/>
    <col min="3" max="3" width="12.42578125" customWidth="1"/>
  </cols>
  <sheetData>
    <row r="1" spans="1:3" ht="15" x14ac:dyDescent="0.25">
      <c r="A1" s="12" t="s">
        <v>13</v>
      </c>
    </row>
    <row r="3" spans="1:3" x14ac:dyDescent="0.2">
      <c r="A3" s="5" t="s">
        <v>1</v>
      </c>
    </row>
    <row r="4" spans="1:3" x14ac:dyDescent="0.2">
      <c r="A4" t="s">
        <v>81</v>
      </c>
      <c r="B4" s="3">
        <v>35000</v>
      </c>
      <c r="C4" s="1"/>
    </row>
    <row r="5" spans="1:3" x14ac:dyDescent="0.2">
      <c r="A5" t="s">
        <v>14</v>
      </c>
      <c r="B5" s="3">
        <v>45000</v>
      </c>
      <c r="C5" s="1"/>
    </row>
    <row r="6" spans="1:3" x14ac:dyDescent="0.2">
      <c r="A6" t="s">
        <v>174</v>
      </c>
      <c r="B6" s="3">
        <v>40000</v>
      </c>
      <c r="C6" s="1"/>
    </row>
    <row r="7" spans="1:3" x14ac:dyDescent="0.2">
      <c r="A7" t="s">
        <v>93</v>
      </c>
      <c r="B7" s="3">
        <v>35000</v>
      </c>
      <c r="C7" s="1"/>
    </row>
    <row r="8" spans="1:3" x14ac:dyDescent="0.2">
      <c r="A8" t="s">
        <v>85</v>
      </c>
      <c r="B8" s="3">
        <v>15000</v>
      </c>
      <c r="C8" s="1"/>
    </row>
    <row r="9" spans="1:3" x14ac:dyDescent="0.2">
      <c r="A9" t="s">
        <v>41</v>
      </c>
      <c r="B9" s="3">
        <v>40000</v>
      </c>
      <c r="C9" s="1"/>
    </row>
    <row r="10" spans="1:3" ht="11.25" customHeight="1" x14ac:dyDescent="0.2">
      <c r="A10" t="s">
        <v>42</v>
      </c>
      <c r="B10" s="3">
        <v>15000</v>
      </c>
      <c r="C10" s="1"/>
    </row>
    <row r="11" spans="1:3" ht="11.25" customHeight="1" x14ac:dyDescent="0.2">
      <c r="A11" s="20" t="s">
        <v>61</v>
      </c>
      <c r="B11" s="3">
        <v>30000</v>
      </c>
      <c r="C11" s="1"/>
    </row>
    <row r="12" spans="1:3" ht="14.25" customHeight="1" x14ac:dyDescent="0.2">
      <c r="A12" s="20" t="s">
        <v>90</v>
      </c>
      <c r="B12" s="3">
        <v>5000</v>
      </c>
    </row>
    <row r="13" spans="1:3" ht="11.25" customHeight="1" x14ac:dyDescent="0.2">
      <c r="A13" s="20" t="s">
        <v>160</v>
      </c>
      <c r="B13" s="3">
        <v>21000</v>
      </c>
    </row>
    <row r="14" spans="1:3" ht="11.25" customHeight="1" x14ac:dyDescent="0.2">
      <c r="A14" s="20" t="s">
        <v>161</v>
      </c>
      <c r="B14" s="3">
        <v>24000</v>
      </c>
    </row>
    <row r="15" spans="1:3" ht="11.25" customHeight="1" x14ac:dyDescent="0.2">
      <c r="A15" s="20" t="s">
        <v>162</v>
      </c>
      <c r="B15" s="3">
        <v>31000</v>
      </c>
    </row>
    <row r="16" spans="1:3" ht="11.25" customHeight="1" x14ac:dyDescent="0.2">
      <c r="A16" s="20"/>
      <c r="B16" s="3"/>
    </row>
    <row r="17" spans="1:3" x14ac:dyDescent="0.2">
      <c r="B17" s="3"/>
      <c r="C17" s="8">
        <f>SUM(B4:B16)</f>
        <v>336000</v>
      </c>
    </row>
    <row r="18" spans="1:3" x14ac:dyDescent="0.2">
      <c r="B18" s="3"/>
    </row>
    <row r="19" spans="1:3" x14ac:dyDescent="0.2">
      <c r="A19" s="4" t="s">
        <v>5</v>
      </c>
      <c r="B19" s="3"/>
    </row>
    <row r="20" spans="1:3" x14ac:dyDescent="0.2">
      <c r="B20" s="3"/>
    </row>
    <row r="21" spans="1:3" x14ac:dyDescent="0.2">
      <c r="A21" t="s">
        <v>15</v>
      </c>
      <c r="B21" s="3">
        <v>50000</v>
      </c>
      <c r="C21" s="1"/>
    </row>
    <row r="22" spans="1:3" x14ac:dyDescent="0.2">
      <c r="A22" t="s">
        <v>14</v>
      </c>
      <c r="B22" s="3">
        <v>30000</v>
      </c>
    </row>
    <row r="23" spans="1:3" x14ac:dyDescent="0.2">
      <c r="A23" t="s">
        <v>16</v>
      </c>
      <c r="B23" s="3">
        <v>40000</v>
      </c>
    </row>
    <row r="24" spans="1:3" x14ac:dyDescent="0.2">
      <c r="A24" t="s">
        <v>40</v>
      </c>
      <c r="B24" s="3">
        <v>75000</v>
      </c>
    </row>
    <row r="25" spans="1:3" x14ac:dyDescent="0.2">
      <c r="A25" t="s">
        <v>41</v>
      </c>
      <c r="B25" s="3">
        <v>20000</v>
      </c>
    </row>
    <row r="26" spans="1:3" x14ac:dyDescent="0.2">
      <c r="A26" t="s">
        <v>42</v>
      </c>
      <c r="B26" s="3">
        <v>9000</v>
      </c>
    </row>
    <row r="27" spans="1:3" x14ac:dyDescent="0.2">
      <c r="A27" s="20" t="s">
        <v>61</v>
      </c>
      <c r="B27" s="3">
        <v>9000</v>
      </c>
    </row>
    <row r="28" spans="1:3" ht="25.5" x14ac:dyDescent="0.2">
      <c r="A28" s="21" t="s">
        <v>91</v>
      </c>
      <c r="B28" s="3">
        <v>9000</v>
      </c>
      <c r="C28" s="1"/>
    </row>
    <row r="29" spans="1:3" x14ac:dyDescent="0.2">
      <c r="A29" s="20"/>
      <c r="B29" s="3"/>
      <c r="C29" s="1"/>
    </row>
    <row r="30" spans="1:3" x14ac:dyDescent="0.2">
      <c r="A30" s="20"/>
      <c r="B30" s="3"/>
      <c r="C30" s="1"/>
    </row>
    <row r="31" spans="1:3" x14ac:dyDescent="0.2">
      <c r="A31" s="20"/>
      <c r="B31" s="3"/>
      <c r="C31" s="1"/>
    </row>
    <row r="32" spans="1:3" x14ac:dyDescent="0.2">
      <c r="A32" s="4" t="s">
        <v>6</v>
      </c>
      <c r="B32" s="3"/>
      <c r="C32" s="1"/>
    </row>
    <row r="33" spans="1:3" x14ac:dyDescent="0.2">
      <c r="A33" s="22" t="s">
        <v>142</v>
      </c>
      <c r="B33" s="3">
        <v>1000</v>
      </c>
      <c r="C33" s="1"/>
    </row>
    <row r="34" spans="1:3" x14ac:dyDescent="0.2">
      <c r="A34" t="s">
        <v>82</v>
      </c>
      <c r="B34" s="3">
        <v>1000</v>
      </c>
      <c r="C34" s="1"/>
    </row>
    <row r="35" spans="1:3" x14ac:dyDescent="0.2">
      <c r="A35" t="s">
        <v>143</v>
      </c>
      <c r="B35" s="1">
        <v>2500</v>
      </c>
      <c r="C35" s="1"/>
    </row>
    <row r="36" spans="1:3" x14ac:dyDescent="0.2">
      <c r="A36" t="s">
        <v>159</v>
      </c>
      <c r="B36" s="1">
        <v>1500</v>
      </c>
    </row>
    <row r="37" spans="1:3" x14ac:dyDescent="0.2">
      <c r="A37" t="s">
        <v>144</v>
      </c>
      <c r="B37" s="1">
        <v>1500</v>
      </c>
    </row>
    <row r="38" spans="1:3" x14ac:dyDescent="0.2">
      <c r="B38" s="3"/>
    </row>
    <row r="39" spans="1:3" x14ac:dyDescent="0.2">
      <c r="A39" s="4" t="s">
        <v>8</v>
      </c>
      <c r="B39" s="3"/>
      <c r="C39" s="1"/>
    </row>
    <row r="40" spans="1:3" x14ac:dyDescent="0.2">
      <c r="A40" t="s">
        <v>82</v>
      </c>
      <c r="B40" s="3">
        <v>1000</v>
      </c>
      <c r="C40" s="1"/>
    </row>
    <row r="41" spans="1:3" x14ac:dyDescent="0.2">
      <c r="A41" s="36" t="s">
        <v>145</v>
      </c>
      <c r="B41" s="3">
        <v>1500</v>
      </c>
      <c r="C41" s="1"/>
    </row>
    <row r="42" spans="1:3" x14ac:dyDescent="0.2">
      <c r="A42" s="36" t="s">
        <v>146</v>
      </c>
      <c r="B42" s="3">
        <v>1500</v>
      </c>
    </row>
    <row r="43" spans="1:3" x14ac:dyDescent="0.2">
      <c r="A43" s="36" t="s">
        <v>147</v>
      </c>
      <c r="B43" s="3">
        <v>2500</v>
      </c>
    </row>
    <row r="44" spans="1:3" x14ac:dyDescent="0.2">
      <c r="A44" s="36"/>
      <c r="B44" s="3"/>
    </row>
    <row r="45" spans="1:3" x14ac:dyDescent="0.2">
      <c r="B45" s="3"/>
      <c r="C45" s="1"/>
    </row>
    <row r="46" spans="1:3" x14ac:dyDescent="0.2">
      <c r="A46" s="4" t="s">
        <v>7</v>
      </c>
      <c r="B46" s="3"/>
      <c r="C46" s="1"/>
    </row>
    <row r="47" spans="1:3" x14ac:dyDescent="0.2">
      <c r="A47" t="s">
        <v>83</v>
      </c>
      <c r="B47" s="3">
        <v>1000</v>
      </c>
    </row>
    <row r="48" spans="1:3" x14ac:dyDescent="0.2">
      <c r="A48" s="20" t="s">
        <v>129</v>
      </c>
      <c r="B48" s="3">
        <v>2000</v>
      </c>
    </row>
    <row r="49" spans="1:3" ht="15" x14ac:dyDescent="0.25">
      <c r="A49" s="47"/>
      <c r="B49" s="3"/>
      <c r="C49" s="2">
        <f>SUM(B21:B48)</f>
        <v>259000</v>
      </c>
    </row>
    <row r="50" spans="1:3" x14ac:dyDescent="0.2">
      <c r="B50" s="3"/>
    </row>
    <row r="51" spans="1:3" x14ac:dyDescent="0.2">
      <c r="A51" s="6" t="s">
        <v>9</v>
      </c>
      <c r="B51" s="3"/>
    </row>
    <row r="52" spans="1:3" x14ac:dyDescent="0.2">
      <c r="A52" t="s">
        <v>14</v>
      </c>
      <c r="B52" s="3">
        <v>7000</v>
      </c>
    </row>
    <row r="53" spans="1:3" x14ac:dyDescent="0.2">
      <c r="A53" t="s">
        <v>16</v>
      </c>
      <c r="B53" s="3">
        <v>20000</v>
      </c>
    </row>
    <row r="54" spans="1:3" x14ac:dyDescent="0.2">
      <c r="A54" t="s">
        <v>98</v>
      </c>
      <c r="B54" s="3">
        <v>1000</v>
      </c>
    </row>
    <row r="55" spans="1:3" x14ac:dyDescent="0.2">
      <c r="A55" t="s">
        <v>17</v>
      </c>
      <c r="B55" s="3">
        <v>45000</v>
      </c>
    </row>
    <row r="56" spans="1:3" x14ac:dyDescent="0.2">
      <c r="A56" s="20" t="s">
        <v>61</v>
      </c>
      <c r="B56" s="3">
        <v>8000</v>
      </c>
    </row>
    <row r="57" spans="1:3" x14ac:dyDescent="0.2">
      <c r="A57" s="20" t="s">
        <v>41</v>
      </c>
      <c r="B57" s="3">
        <v>15000</v>
      </c>
    </row>
    <row r="58" spans="1:3" x14ac:dyDescent="0.2">
      <c r="A58" s="20"/>
      <c r="B58" s="3"/>
      <c r="C58" s="7">
        <f>SUM(B52:B57)</f>
        <v>96000</v>
      </c>
    </row>
    <row r="60" spans="1:3" ht="15" x14ac:dyDescent="0.25">
      <c r="A60" s="12" t="s">
        <v>18</v>
      </c>
      <c r="B60" s="13">
        <f>SUM(B4:B59)</f>
        <v>691000</v>
      </c>
      <c r="C60" s="13">
        <f>SUM(C17+C49+C58)</f>
        <v>691000</v>
      </c>
    </row>
  </sheetData>
  <phoneticPr fontId="1" type="noConversion"/>
  <pageMargins left="0.78740157480314965" right="0.78740157480314965" top="0.19685039370078741" bottom="0.1968503937007874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7"/>
  <sheetViews>
    <sheetView workbookViewId="0">
      <selection activeCell="D36" sqref="D36"/>
    </sheetView>
  </sheetViews>
  <sheetFormatPr defaultRowHeight="12.75" x14ac:dyDescent="0.2"/>
  <cols>
    <col min="1" max="1" width="31.7109375" customWidth="1"/>
    <col min="3" max="3" width="15.28515625" style="1" customWidth="1"/>
    <col min="4" max="4" width="12.42578125" customWidth="1"/>
  </cols>
  <sheetData>
    <row r="1" spans="1:7" ht="15" x14ac:dyDescent="0.25">
      <c r="A1" s="12" t="s">
        <v>65</v>
      </c>
    </row>
    <row r="3" spans="1:7" x14ac:dyDescent="0.2">
      <c r="A3" s="37" t="s">
        <v>1</v>
      </c>
    </row>
    <row r="4" spans="1:7" x14ac:dyDescent="0.2">
      <c r="A4" t="s">
        <v>25</v>
      </c>
      <c r="C4" s="3">
        <v>15000</v>
      </c>
    </row>
    <row r="5" spans="1:7" x14ac:dyDescent="0.2">
      <c r="A5" s="20" t="s">
        <v>140</v>
      </c>
      <c r="C5" s="3">
        <v>23000</v>
      </c>
      <c r="D5" s="1"/>
      <c r="F5" s="20" t="s">
        <v>141</v>
      </c>
    </row>
    <row r="6" spans="1:7" x14ac:dyDescent="0.2">
      <c r="A6" s="20" t="s">
        <v>86</v>
      </c>
      <c r="C6" s="3">
        <v>12000</v>
      </c>
      <c r="D6" s="1"/>
    </row>
    <row r="7" spans="1:7" x14ac:dyDescent="0.2">
      <c r="A7" s="20" t="s">
        <v>87</v>
      </c>
      <c r="C7" s="3">
        <v>11000</v>
      </c>
    </row>
    <row r="8" spans="1:7" x14ac:dyDescent="0.2">
      <c r="A8" s="20" t="s">
        <v>88</v>
      </c>
      <c r="C8" s="3">
        <v>22000</v>
      </c>
      <c r="F8" s="20" t="s">
        <v>101</v>
      </c>
    </row>
    <row r="9" spans="1:7" x14ac:dyDescent="0.2">
      <c r="A9" s="20" t="s">
        <v>94</v>
      </c>
      <c r="C9" s="3">
        <v>70000</v>
      </c>
      <c r="D9" s="1"/>
      <c r="F9" s="52" t="s">
        <v>138</v>
      </c>
      <c r="G9" s="53"/>
    </row>
    <row r="10" spans="1:7" ht="15" x14ac:dyDescent="0.25">
      <c r="A10" s="20" t="s">
        <v>95</v>
      </c>
      <c r="B10" s="12"/>
      <c r="C10" s="40">
        <v>76000</v>
      </c>
      <c r="D10" s="1"/>
      <c r="F10" s="53"/>
      <c r="G10" s="53"/>
    </row>
    <row r="11" spans="1:7" x14ac:dyDescent="0.2">
      <c r="D11" s="1">
        <f>SUM(C4:C10)</f>
        <v>229000</v>
      </c>
    </row>
    <row r="12" spans="1:7" x14ac:dyDescent="0.2">
      <c r="A12" s="37" t="s">
        <v>5</v>
      </c>
    </row>
    <row r="14" spans="1:7" x14ac:dyDescent="0.2">
      <c r="A14" s="20" t="s">
        <v>94</v>
      </c>
      <c r="C14" s="1">
        <v>26000</v>
      </c>
      <c r="F14" s="52" t="s">
        <v>139</v>
      </c>
      <c r="G14" s="53"/>
    </row>
    <row r="15" spans="1:7" x14ac:dyDescent="0.2">
      <c r="A15" s="20" t="s">
        <v>95</v>
      </c>
      <c r="C15" s="1">
        <v>38000</v>
      </c>
      <c r="D15" s="1">
        <f>SUM(C14:C15)</f>
        <v>64000</v>
      </c>
      <c r="F15" s="53"/>
      <c r="G15" s="53"/>
    </row>
    <row r="17" spans="1:4" ht="15" x14ac:dyDescent="0.25">
      <c r="A17" s="12" t="s">
        <v>21</v>
      </c>
      <c r="B17" s="12"/>
      <c r="D17" s="19">
        <f>SUM(D11+D15)</f>
        <v>293000</v>
      </c>
    </row>
  </sheetData>
  <mergeCells count="2">
    <mergeCell ref="F9:G10"/>
    <mergeCell ref="F14:G15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1"/>
  <sheetViews>
    <sheetView workbookViewId="0">
      <selection activeCell="J16" sqref="J16"/>
    </sheetView>
  </sheetViews>
  <sheetFormatPr defaultRowHeight="12.75" x14ac:dyDescent="0.2"/>
  <cols>
    <col min="1" max="1" width="31.7109375" customWidth="1"/>
    <col min="3" max="3" width="19.140625" style="1" customWidth="1"/>
    <col min="4" max="4" width="12.42578125" customWidth="1"/>
  </cols>
  <sheetData>
    <row r="1" spans="1:4" ht="15" x14ac:dyDescent="0.25">
      <c r="A1" s="12" t="s">
        <v>67</v>
      </c>
    </row>
    <row r="3" spans="1:4" ht="15.75" x14ac:dyDescent="0.25">
      <c r="A3" s="39" t="s">
        <v>1</v>
      </c>
    </row>
    <row r="5" spans="1:4" x14ac:dyDescent="0.2">
      <c r="A5" s="20" t="s">
        <v>71</v>
      </c>
      <c r="C5" s="1">
        <v>20000</v>
      </c>
    </row>
    <row r="6" spans="1:4" x14ac:dyDescent="0.2">
      <c r="A6" s="20" t="s">
        <v>77</v>
      </c>
      <c r="C6" s="1">
        <v>0</v>
      </c>
    </row>
    <row r="7" spans="1:4" x14ac:dyDescent="0.2">
      <c r="A7" s="20" t="s">
        <v>96</v>
      </c>
      <c r="C7" s="1">
        <v>3000</v>
      </c>
    </row>
    <row r="8" spans="1:4" x14ac:dyDescent="0.2">
      <c r="A8" s="20"/>
      <c r="C8" s="3"/>
      <c r="D8" s="1"/>
    </row>
    <row r="9" spans="1:4" x14ac:dyDescent="0.2">
      <c r="D9" s="1"/>
    </row>
    <row r="10" spans="1:4" ht="15" x14ac:dyDescent="0.25">
      <c r="A10" s="38" t="s">
        <v>5</v>
      </c>
      <c r="B10" s="12"/>
      <c r="C10" s="13"/>
      <c r="D10" s="1">
        <f>SUM(C5:C8)</f>
        <v>23000</v>
      </c>
    </row>
    <row r="11" spans="1:4" x14ac:dyDescent="0.2">
      <c r="A11" s="20" t="s">
        <v>71</v>
      </c>
      <c r="C11" s="1">
        <v>15000</v>
      </c>
    </row>
    <row r="12" spans="1:4" x14ac:dyDescent="0.2">
      <c r="A12" s="20" t="s">
        <v>77</v>
      </c>
      <c r="C12" s="1">
        <v>0</v>
      </c>
      <c r="D12" s="1"/>
    </row>
    <row r="13" spans="1:4" x14ac:dyDescent="0.2">
      <c r="A13" s="20" t="s">
        <v>96</v>
      </c>
      <c r="C13" s="1">
        <v>3000</v>
      </c>
      <c r="D13" s="1"/>
    </row>
    <row r="14" spans="1:4" x14ac:dyDescent="0.2">
      <c r="A14" s="20"/>
      <c r="D14" s="1">
        <f>SUM(C11:C13)</f>
        <v>18000</v>
      </c>
    </row>
    <row r="15" spans="1:4" x14ac:dyDescent="0.2">
      <c r="A15" s="37" t="s">
        <v>9</v>
      </c>
      <c r="D15" s="1"/>
    </row>
    <row r="16" spans="1:4" x14ac:dyDescent="0.2">
      <c r="A16" s="20" t="s">
        <v>71</v>
      </c>
      <c r="C16" s="1">
        <v>15000</v>
      </c>
      <c r="D16" s="1"/>
    </row>
    <row r="17" spans="1:4" x14ac:dyDescent="0.2">
      <c r="A17" s="20" t="s">
        <v>77</v>
      </c>
      <c r="C17" s="1">
        <v>0</v>
      </c>
      <c r="D17" s="1"/>
    </row>
    <row r="18" spans="1:4" x14ac:dyDescent="0.2">
      <c r="A18" s="20" t="s">
        <v>96</v>
      </c>
      <c r="C18" s="1">
        <v>2000</v>
      </c>
      <c r="D18" s="1"/>
    </row>
    <row r="19" spans="1:4" x14ac:dyDescent="0.2">
      <c r="D19" s="1">
        <f>SUM(C16:C18)</f>
        <v>17000</v>
      </c>
    </row>
    <row r="20" spans="1:4" ht="15" x14ac:dyDescent="0.25">
      <c r="A20" s="12" t="s">
        <v>21</v>
      </c>
      <c r="B20" s="12"/>
      <c r="C20" s="11">
        <f>SUM(C5:C19)</f>
        <v>58000</v>
      </c>
    </row>
    <row r="21" spans="1:4" ht="15" x14ac:dyDescent="0.25">
      <c r="D21" s="13">
        <f>SUM(D10+D14+D19)</f>
        <v>58000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0"/>
  <sheetViews>
    <sheetView workbookViewId="0">
      <selection activeCell="C24" sqref="C24"/>
    </sheetView>
  </sheetViews>
  <sheetFormatPr defaultRowHeight="12.75" x14ac:dyDescent="0.2"/>
  <cols>
    <col min="1" max="1" width="31.7109375" customWidth="1"/>
    <col min="3" max="3" width="13" customWidth="1"/>
    <col min="4" max="4" width="19.140625" style="1" customWidth="1"/>
    <col min="5" max="5" width="12.42578125" customWidth="1"/>
  </cols>
  <sheetData>
    <row r="1" spans="1:5" ht="15" x14ac:dyDescent="0.25">
      <c r="A1" s="12" t="s">
        <v>66</v>
      </c>
    </row>
    <row r="3" spans="1:5" x14ac:dyDescent="0.2">
      <c r="A3" s="5" t="s">
        <v>1</v>
      </c>
      <c r="C3" s="1"/>
      <c r="D3" s="8">
        <v>30000</v>
      </c>
    </row>
    <row r="4" spans="1:5" x14ac:dyDescent="0.2">
      <c r="A4" s="16"/>
      <c r="C4" s="1"/>
    </row>
    <row r="5" spans="1:5" x14ac:dyDescent="0.2">
      <c r="D5" s="3"/>
    </row>
    <row r="6" spans="1:5" x14ac:dyDescent="0.2">
      <c r="A6" s="4" t="s">
        <v>5</v>
      </c>
      <c r="D6" s="2">
        <v>10000</v>
      </c>
      <c r="E6" s="1"/>
    </row>
    <row r="7" spans="1:5" x14ac:dyDescent="0.2">
      <c r="D7" s="3"/>
      <c r="E7" s="1"/>
    </row>
    <row r="8" spans="1:5" x14ac:dyDescent="0.2">
      <c r="A8" s="6" t="s">
        <v>9</v>
      </c>
      <c r="D8" s="7">
        <v>5000</v>
      </c>
    </row>
    <row r="9" spans="1:5" x14ac:dyDescent="0.2">
      <c r="D9" s="3"/>
    </row>
    <row r="10" spans="1:5" ht="15" x14ac:dyDescent="0.25">
      <c r="A10" s="12" t="s">
        <v>21</v>
      </c>
      <c r="B10" s="12"/>
      <c r="C10" s="12"/>
      <c r="D10" s="19">
        <f>SUM(D3:D8)</f>
        <v>45000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6"/>
  <sheetViews>
    <sheetView workbookViewId="0">
      <selection activeCell="B5" sqref="B5"/>
    </sheetView>
  </sheetViews>
  <sheetFormatPr defaultRowHeight="12.75" x14ac:dyDescent="0.2"/>
  <cols>
    <col min="1" max="1" width="41.7109375" customWidth="1"/>
    <col min="2" max="2" width="15.5703125" customWidth="1"/>
    <col min="3" max="3" width="13.140625" style="1" customWidth="1"/>
    <col min="4" max="4" width="12.42578125" customWidth="1"/>
  </cols>
  <sheetData>
    <row r="1" spans="1:4" ht="15" x14ac:dyDescent="0.25">
      <c r="A1" s="54" t="s">
        <v>75</v>
      </c>
      <c r="B1" s="55"/>
      <c r="C1" s="55"/>
    </row>
    <row r="2" spans="1:4" x14ac:dyDescent="0.2">
      <c r="A2" s="20"/>
    </row>
    <row r="3" spans="1:4" ht="15" x14ac:dyDescent="0.25">
      <c r="A3" s="38" t="s">
        <v>1</v>
      </c>
      <c r="B3" s="31"/>
      <c r="D3" s="1"/>
    </row>
    <row r="4" spans="1:4" x14ac:dyDescent="0.2">
      <c r="A4" t="s">
        <v>26</v>
      </c>
      <c r="B4" s="1">
        <v>20000</v>
      </c>
    </row>
    <row r="5" spans="1:4" x14ac:dyDescent="0.2">
      <c r="A5" s="20" t="s">
        <v>80</v>
      </c>
      <c r="B5" s="3">
        <v>25000</v>
      </c>
      <c r="C5" s="1">
        <f>SUM(B4:B5)</f>
        <v>45000</v>
      </c>
    </row>
    <row r="6" spans="1:4" x14ac:dyDescent="0.2">
      <c r="A6" s="20"/>
      <c r="B6" s="3"/>
    </row>
    <row r="7" spans="1:4" x14ac:dyDescent="0.2">
      <c r="A7" s="10" t="s">
        <v>97</v>
      </c>
      <c r="B7" s="3"/>
    </row>
    <row r="8" spans="1:4" x14ac:dyDescent="0.2">
      <c r="A8" s="20"/>
      <c r="B8" s="1"/>
      <c r="D8" s="1"/>
    </row>
    <row r="9" spans="1:4" x14ac:dyDescent="0.2">
      <c r="A9" s="20"/>
      <c r="B9" s="1"/>
      <c r="D9" s="1"/>
    </row>
    <row r="10" spans="1:4" x14ac:dyDescent="0.2">
      <c r="A10" s="20"/>
      <c r="B10" s="1"/>
      <c r="C10" s="1">
        <f>SUM(B8:B9)</f>
        <v>0</v>
      </c>
      <c r="D10" s="1"/>
    </row>
    <row r="11" spans="1:4" x14ac:dyDescent="0.2">
      <c r="A11" s="20"/>
      <c r="B11" s="1"/>
      <c r="D11" s="1"/>
    </row>
    <row r="12" spans="1:4" x14ac:dyDescent="0.2">
      <c r="A12" s="37" t="s">
        <v>9</v>
      </c>
      <c r="B12" s="1"/>
      <c r="D12" s="1"/>
    </row>
    <row r="13" spans="1:4" x14ac:dyDescent="0.2">
      <c r="A13" s="21"/>
      <c r="B13" s="1"/>
      <c r="D13" s="1"/>
    </row>
    <row r="14" spans="1:4" x14ac:dyDescent="0.2">
      <c r="A14" s="20"/>
      <c r="B14" s="1"/>
      <c r="C14" s="1">
        <f>B13</f>
        <v>0</v>
      </c>
    </row>
    <row r="15" spans="1:4" x14ac:dyDescent="0.2">
      <c r="B15" s="1"/>
    </row>
    <row r="16" spans="1:4" ht="15" x14ac:dyDescent="0.25">
      <c r="A16" s="12" t="s">
        <v>21</v>
      </c>
      <c r="B16" s="32">
        <f>SUM(B4:B15)</f>
        <v>45000</v>
      </c>
      <c r="C16" s="13">
        <f>SUM(C3:C15)</f>
        <v>45000</v>
      </c>
    </row>
  </sheetData>
  <mergeCells count="1">
    <mergeCell ref="A1:C1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0"/>
  <sheetViews>
    <sheetView workbookViewId="0">
      <selection activeCell="D27" sqref="D27"/>
    </sheetView>
  </sheetViews>
  <sheetFormatPr defaultRowHeight="12.75" x14ac:dyDescent="0.2"/>
  <cols>
    <col min="1" max="1" width="31.7109375" customWidth="1"/>
    <col min="2" max="2" width="3.85546875" customWidth="1"/>
    <col min="3" max="3" width="13.42578125" customWidth="1"/>
    <col min="4" max="4" width="19.140625" style="1" customWidth="1"/>
    <col min="5" max="5" width="12.42578125" customWidth="1"/>
  </cols>
  <sheetData>
    <row r="1" spans="1:5" ht="15" x14ac:dyDescent="0.25">
      <c r="A1" s="12" t="s">
        <v>47</v>
      </c>
    </row>
    <row r="3" spans="1:5" x14ac:dyDescent="0.2">
      <c r="A3" t="s">
        <v>1</v>
      </c>
      <c r="D3" s="1">
        <v>13000</v>
      </c>
    </row>
    <row r="5" spans="1:5" x14ac:dyDescent="0.2">
      <c r="A5" t="s">
        <v>9</v>
      </c>
      <c r="D5" s="1">
        <v>51000</v>
      </c>
    </row>
    <row r="6" spans="1:5" x14ac:dyDescent="0.2">
      <c r="E6" s="1"/>
    </row>
    <row r="7" spans="1:5" x14ac:dyDescent="0.2">
      <c r="E7" s="1"/>
    </row>
    <row r="10" spans="1:5" ht="15" x14ac:dyDescent="0.25">
      <c r="A10" s="12" t="s">
        <v>21</v>
      </c>
      <c r="B10" s="12"/>
      <c r="C10" s="12"/>
      <c r="D10" s="13">
        <f>SUM(D3:D8)</f>
        <v>64000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4"/>
  <sheetViews>
    <sheetView topLeftCell="A10" workbookViewId="0">
      <selection activeCell="K46" sqref="K46"/>
    </sheetView>
  </sheetViews>
  <sheetFormatPr defaultRowHeight="12.75" x14ac:dyDescent="0.2"/>
  <cols>
    <col min="1" max="1" width="50.140625" customWidth="1"/>
    <col min="2" max="2" width="19.140625" style="1" customWidth="1"/>
    <col min="3" max="3" width="12.42578125" style="1" customWidth="1"/>
    <col min="7" max="7" width="9.42578125" bestFit="1" customWidth="1"/>
  </cols>
  <sheetData>
    <row r="1" spans="1:3" ht="15" x14ac:dyDescent="0.25">
      <c r="A1" s="12" t="s">
        <v>79</v>
      </c>
    </row>
    <row r="3" spans="1:3" x14ac:dyDescent="0.2">
      <c r="A3" s="5" t="s">
        <v>1</v>
      </c>
    </row>
    <row r="4" spans="1:3" ht="14.25" customHeight="1" x14ac:dyDescent="0.2">
      <c r="A4" s="21"/>
      <c r="B4" s="3"/>
    </row>
    <row r="5" spans="1:3" ht="14.25" customHeight="1" x14ac:dyDescent="0.2">
      <c r="A5" s="20" t="s">
        <v>157</v>
      </c>
      <c r="B5" s="51">
        <v>40000</v>
      </c>
    </row>
    <row r="6" spans="1:3" x14ac:dyDescent="0.2">
      <c r="A6" s="21" t="s">
        <v>93</v>
      </c>
      <c r="B6" s="3">
        <v>30000</v>
      </c>
    </row>
    <row r="7" spans="1:3" x14ac:dyDescent="0.2">
      <c r="A7" s="21"/>
      <c r="B7" s="3"/>
    </row>
    <row r="8" spans="1:3" x14ac:dyDescent="0.2">
      <c r="A8" s="21"/>
      <c r="B8" s="3"/>
    </row>
    <row r="9" spans="1:3" x14ac:dyDescent="0.2">
      <c r="A9" s="21"/>
      <c r="B9" s="3"/>
    </row>
    <row r="10" spans="1:3" x14ac:dyDescent="0.2">
      <c r="A10" s="21"/>
      <c r="B10" s="3"/>
    </row>
    <row r="11" spans="1:3" x14ac:dyDescent="0.2">
      <c r="A11" s="20"/>
      <c r="B11" s="3"/>
    </row>
    <row r="12" spans="1:3" x14ac:dyDescent="0.2">
      <c r="B12" s="3"/>
      <c r="C12" s="8">
        <f>SUM(B4:B11)</f>
        <v>70000</v>
      </c>
    </row>
    <row r="13" spans="1:3" x14ac:dyDescent="0.2">
      <c r="B13" s="3"/>
    </row>
    <row r="14" spans="1:3" x14ac:dyDescent="0.2">
      <c r="A14" s="4" t="s">
        <v>6</v>
      </c>
      <c r="B14" s="3"/>
    </row>
    <row r="15" spans="1:3" x14ac:dyDescent="0.2">
      <c r="A15" s="25" t="s">
        <v>148</v>
      </c>
      <c r="B15" s="3">
        <v>5000</v>
      </c>
    </row>
    <row r="16" spans="1:3" x14ac:dyDescent="0.2">
      <c r="A16" s="25"/>
      <c r="B16" s="3"/>
    </row>
    <row r="17" spans="1:3" x14ac:dyDescent="0.2">
      <c r="A17" s="22"/>
      <c r="B17" s="3"/>
    </row>
    <row r="18" spans="1:3" x14ac:dyDescent="0.2">
      <c r="B18" s="3"/>
      <c r="C18" s="3">
        <f>SUM(B15:B17)</f>
        <v>5000</v>
      </c>
    </row>
    <row r="19" spans="1:3" x14ac:dyDescent="0.2">
      <c r="B19" s="3"/>
    </row>
    <row r="20" spans="1:3" x14ac:dyDescent="0.2">
      <c r="B20" s="3"/>
    </row>
    <row r="21" spans="1:3" x14ac:dyDescent="0.2">
      <c r="A21" s="4" t="s">
        <v>8</v>
      </c>
      <c r="B21" s="3"/>
    </row>
    <row r="22" spans="1:3" x14ac:dyDescent="0.2">
      <c r="A22" s="22" t="s">
        <v>149</v>
      </c>
      <c r="B22" s="3">
        <v>3500</v>
      </c>
    </row>
    <row r="23" spans="1:3" x14ac:dyDescent="0.2">
      <c r="A23" s="36" t="s">
        <v>150</v>
      </c>
      <c r="B23" s="3">
        <v>5000</v>
      </c>
    </row>
    <row r="24" spans="1:3" x14ac:dyDescent="0.2">
      <c r="A24" s="22"/>
      <c r="B24" s="3"/>
      <c r="C24" s="3"/>
    </row>
    <row r="25" spans="1:3" x14ac:dyDescent="0.2">
      <c r="A25" s="22"/>
      <c r="B25" s="3"/>
      <c r="C25" s="3">
        <f>SUM(B22:B24)</f>
        <v>8500</v>
      </c>
    </row>
    <row r="26" spans="1:3" x14ac:dyDescent="0.2">
      <c r="A26" s="4" t="s">
        <v>7</v>
      </c>
      <c r="B26" s="3"/>
    </row>
    <row r="27" spans="1:3" x14ac:dyDescent="0.2">
      <c r="A27" s="22" t="s">
        <v>153</v>
      </c>
      <c r="B27" s="3">
        <v>3500</v>
      </c>
    </row>
    <row r="28" spans="1:3" x14ac:dyDescent="0.2">
      <c r="A28" s="48" t="s">
        <v>154</v>
      </c>
      <c r="B28" s="3">
        <v>3500</v>
      </c>
    </row>
    <row r="29" spans="1:3" x14ac:dyDescent="0.2">
      <c r="A29" s="48" t="s">
        <v>155</v>
      </c>
      <c r="B29" s="3">
        <v>15000</v>
      </c>
    </row>
    <row r="30" spans="1:3" x14ac:dyDescent="0.2">
      <c r="A30" s="48" t="s">
        <v>152</v>
      </c>
      <c r="B30" s="3">
        <v>7500</v>
      </c>
    </row>
    <row r="31" spans="1:3" x14ac:dyDescent="0.2">
      <c r="A31" s="48" t="s">
        <v>151</v>
      </c>
      <c r="B31" s="51">
        <v>4000</v>
      </c>
    </row>
    <row r="32" spans="1:3" x14ac:dyDescent="0.2">
      <c r="A32" s="48" t="s">
        <v>156</v>
      </c>
      <c r="B32" s="3">
        <v>6000</v>
      </c>
    </row>
    <row r="33" spans="1:7" x14ac:dyDescent="0.2">
      <c r="B33" s="3"/>
      <c r="C33" s="3">
        <f>SUM(B27:B32)</f>
        <v>39500</v>
      </c>
    </row>
    <row r="34" spans="1:7" x14ac:dyDescent="0.2">
      <c r="B34" s="3"/>
    </row>
    <row r="35" spans="1:7" x14ac:dyDescent="0.2">
      <c r="B35" s="3"/>
      <c r="C35" s="2">
        <f>SUM(C14:C34)</f>
        <v>53000</v>
      </c>
    </row>
    <row r="36" spans="1:7" x14ac:dyDescent="0.2">
      <c r="A36" s="6" t="s">
        <v>9</v>
      </c>
      <c r="B36" s="3"/>
    </row>
    <row r="37" spans="1:7" x14ac:dyDescent="0.2">
      <c r="A37" s="20" t="s">
        <v>172</v>
      </c>
      <c r="B37" s="1">
        <v>23000</v>
      </c>
      <c r="C37" s="3"/>
    </row>
    <row r="38" spans="1:7" x14ac:dyDescent="0.2">
      <c r="A38" s="20" t="s">
        <v>171</v>
      </c>
      <c r="B38" s="1">
        <v>100000</v>
      </c>
      <c r="D38" s="60" t="s">
        <v>176</v>
      </c>
    </row>
    <row r="39" spans="1:7" x14ac:dyDescent="0.2">
      <c r="A39" s="20"/>
    </row>
    <row r="40" spans="1:7" x14ac:dyDescent="0.2">
      <c r="A40" s="20"/>
      <c r="G40" s="1"/>
    </row>
    <row r="41" spans="1:7" x14ac:dyDescent="0.2">
      <c r="A41" s="20"/>
      <c r="G41" s="1"/>
    </row>
    <row r="42" spans="1:7" x14ac:dyDescent="0.2">
      <c r="C42" s="35">
        <f>SUM(B37:B41)</f>
        <v>123000</v>
      </c>
    </row>
    <row r="44" spans="1:7" ht="15" x14ac:dyDescent="0.25">
      <c r="A44" s="12" t="s">
        <v>21</v>
      </c>
      <c r="B44" s="13">
        <f>SUM(B4:B43)</f>
        <v>246000</v>
      </c>
      <c r="C44" s="13">
        <f>SUM(C12+C35+C42)</f>
        <v>246000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44"/>
  <sheetViews>
    <sheetView tabSelected="1" workbookViewId="0">
      <selection activeCell="G40" sqref="G40"/>
    </sheetView>
  </sheetViews>
  <sheetFormatPr defaultRowHeight="12.75" x14ac:dyDescent="0.2"/>
  <cols>
    <col min="2" max="2" width="20.5703125" customWidth="1"/>
    <col min="3" max="3" width="13.28515625" style="1" customWidth="1"/>
    <col min="4" max="4" width="14.140625" style="1" customWidth="1"/>
    <col min="5" max="6" width="13.5703125" style="1" customWidth="1"/>
    <col min="7" max="7" width="12.42578125" customWidth="1"/>
    <col min="8" max="8" width="13" customWidth="1"/>
    <col min="9" max="9" width="12" bestFit="1" customWidth="1"/>
  </cols>
  <sheetData>
    <row r="1" spans="1:9" ht="63" customHeight="1" x14ac:dyDescent="0.25">
      <c r="A1" s="56" t="s">
        <v>73</v>
      </c>
      <c r="B1" s="57"/>
      <c r="C1" s="57"/>
      <c r="D1" s="57"/>
      <c r="E1" s="57"/>
      <c r="F1" s="57"/>
      <c r="G1" s="57"/>
    </row>
    <row r="2" spans="1:9" ht="18.75" x14ac:dyDescent="0.2">
      <c r="B2" s="58" t="s">
        <v>72</v>
      </c>
      <c r="C2" s="59"/>
      <c r="D2" s="59"/>
      <c r="E2" s="59"/>
    </row>
    <row r="6" spans="1:9" ht="24.75" customHeight="1" x14ac:dyDescent="0.25">
      <c r="B6" s="12" t="s">
        <v>165</v>
      </c>
      <c r="C6" s="13"/>
    </row>
    <row r="7" spans="1:9" x14ac:dyDescent="0.2">
      <c r="A7" s="30" t="s">
        <v>51</v>
      </c>
      <c r="B7" s="10" t="s">
        <v>52</v>
      </c>
      <c r="C7" s="14" t="s">
        <v>1</v>
      </c>
      <c r="D7" s="14" t="s">
        <v>5</v>
      </c>
      <c r="E7" s="14" t="s">
        <v>9</v>
      </c>
      <c r="F7" s="14" t="s">
        <v>53</v>
      </c>
      <c r="H7" s="10"/>
      <c r="I7" s="14"/>
    </row>
    <row r="8" spans="1:9" x14ac:dyDescent="0.2">
      <c r="A8">
        <v>501</v>
      </c>
      <c r="B8" t="s">
        <v>29</v>
      </c>
      <c r="C8" s="1">
        <f>'501 Materiál'!C17</f>
        <v>336000</v>
      </c>
      <c r="D8" s="1">
        <f>'501 Materiál'!C49</f>
        <v>259000</v>
      </c>
      <c r="E8" s="1">
        <f>'501 Materiál'!C58</f>
        <v>96000</v>
      </c>
      <c r="F8" s="1">
        <f t="shared" ref="F8:F22" si="0">SUM(C8:E8)</f>
        <v>691000</v>
      </c>
      <c r="I8" s="1"/>
    </row>
    <row r="9" spans="1:9" x14ac:dyDescent="0.2">
      <c r="A9">
        <v>502</v>
      </c>
      <c r="B9" t="s">
        <v>30</v>
      </c>
      <c r="C9" s="1">
        <f>'502 Elektřina'!D3+'502 Elektřina'!D10</f>
        <v>295000</v>
      </c>
      <c r="D9" s="1">
        <f>'502 Elektřina'!D6</f>
        <v>69000</v>
      </c>
      <c r="E9" s="1">
        <f>'502 Elektřina'!D8</f>
        <v>163000</v>
      </c>
      <c r="F9" s="1">
        <f t="shared" si="0"/>
        <v>527000</v>
      </c>
      <c r="G9" s="1"/>
      <c r="I9" s="1"/>
    </row>
    <row r="10" spans="1:9" x14ac:dyDescent="0.2">
      <c r="B10" t="s">
        <v>31</v>
      </c>
      <c r="C10" s="1">
        <f>Plyn!D3+Plyn!D11</f>
        <v>345000</v>
      </c>
      <c r="D10" s="1">
        <f>Plyn!D8</f>
        <v>155000</v>
      </c>
      <c r="F10" s="1">
        <f t="shared" si="0"/>
        <v>500000</v>
      </c>
      <c r="I10" s="1"/>
    </row>
    <row r="11" spans="1:9" x14ac:dyDescent="0.2">
      <c r="B11" t="s">
        <v>34</v>
      </c>
      <c r="C11" s="1">
        <f>Voda!B3+Voda!B11</f>
        <v>39000</v>
      </c>
      <c r="D11" s="1">
        <f>Voda!B6</f>
        <v>11000</v>
      </c>
      <c r="E11" s="1">
        <f>Voda!B9</f>
        <v>16000</v>
      </c>
      <c r="F11" s="1">
        <f>SUM(C11:E11)</f>
        <v>66000</v>
      </c>
      <c r="I11" s="1"/>
    </row>
    <row r="12" spans="1:9" x14ac:dyDescent="0.2">
      <c r="A12">
        <v>511</v>
      </c>
      <c r="B12" t="s">
        <v>28</v>
      </c>
      <c r="C12" s="1">
        <f>'511 Údržba'!C13</f>
        <v>155000</v>
      </c>
      <c r="D12" s="1">
        <f>'511 Údržba'!C32</f>
        <v>151000</v>
      </c>
      <c r="E12" s="1">
        <f>'511 Údržba'!C40</f>
        <v>22000</v>
      </c>
      <c r="F12" s="1">
        <f>SUM(C12:E12)</f>
        <v>328000</v>
      </c>
      <c r="I12" s="1"/>
    </row>
    <row r="13" spans="1:9" x14ac:dyDescent="0.2">
      <c r="A13">
        <v>512</v>
      </c>
      <c r="B13" t="s">
        <v>27</v>
      </c>
      <c r="C13" s="1">
        <f>SUM('512 cestovné'!D5)</f>
        <v>14000</v>
      </c>
      <c r="D13" s="1">
        <f>SUM('512 cestovné'!D7)</f>
        <v>3500</v>
      </c>
      <c r="E13" s="1">
        <f>SUM('512 cestovné'!D9)</f>
        <v>500</v>
      </c>
      <c r="F13" s="1">
        <f>SUM(C13:E13)</f>
        <v>18000</v>
      </c>
      <c r="I13" s="1"/>
    </row>
    <row r="14" spans="1:9" x14ac:dyDescent="0.2">
      <c r="A14">
        <v>513</v>
      </c>
      <c r="B14" t="s">
        <v>35</v>
      </c>
      <c r="C14" s="1">
        <f>'513 repre'!D10</f>
        <v>2000</v>
      </c>
      <c r="F14" s="1">
        <f>SUM(C14:E14)</f>
        <v>2000</v>
      </c>
      <c r="I14" s="1"/>
    </row>
    <row r="15" spans="1:9" x14ac:dyDescent="0.2">
      <c r="A15">
        <v>518</v>
      </c>
      <c r="B15" t="s">
        <v>32</v>
      </c>
      <c r="C15" s="1">
        <f>'518 pošta, spoje'!D14</f>
        <v>56000</v>
      </c>
      <c r="F15" s="1">
        <f t="shared" si="0"/>
        <v>56000</v>
      </c>
      <c r="I15" s="1"/>
    </row>
    <row r="16" spans="1:9" x14ac:dyDescent="0.2">
      <c r="B16" t="s">
        <v>45</v>
      </c>
      <c r="C16" s="1">
        <f>'518 revize,služby'!D11</f>
        <v>327000</v>
      </c>
      <c r="D16" s="1">
        <f>'518 revize,služby'!D19</f>
        <v>43000</v>
      </c>
      <c r="E16" s="1">
        <f>'518 revize,služby'!D26</f>
        <v>35000</v>
      </c>
      <c r="F16" s="1">
        <f>SUM(C16:E16)</f>
        <v>405000</v>
      </c>
      <c r="I16" s="1"/>
    </row>
    <row r="17" spans="1:9" x14ac:dyDescent="0.2">
      <c r="A17" s="22"/>
      <c r="B17" s="22" t="s">
        <v>33</v>
      </c>
      <c r="C17" s="1">
        <f>'518 plavání, LVK'!D11</f>
        <v>229000</v>
      </c>
      <c r="D17" s="1">
        <f>'518 plavání, LVK'!D15</f>
        <v>64000</v>
      </c>
      <c r="F17" s="1">
        <f t="shared" si="0"/>
        <v>293000</v>
      </c>
      <c r="I17" s="1"/>
    </row>
    <row r="18" spans="1:9" x14ac:dyDescent="0.2">
      <c r="A18" s="22">
        <v>527</v>
      </c>
      <c r="B18" s="22" t="s">
        <v>55</v>
      </c>
      <c r="C18" s="1">
        <f>SUM('527 Vzdělávání '!D3)</f>
        <v>30000</v>
      </c>
      <c r="D18" s="1">
        <f>SUM('527 Vzdělávání '!D6)</f>
        <v>10000</v>
      </c>
      <c r="E18" s="1">
        <f>SUM('527 Vzdělávání '!D8)</f>
        <v>5000</v>
      </c>
      <c r="F18" s="1">
        <f t="shared" si="0"/>
        <v>45000</v>
      </c>
      <c r="G18" s="1"/>
      <c r="I18" s="1"/>
    </row>
    <row r="19" spans="1:9" ht="25.5" x14ac:dyDescent="0.2">
      <c r="A19" s="29" t="s">
        <v>70</v>
      </c>
      <c r="B19" s="27" t="s">
        <v>69</v>
      </c>
      <c r="C19" s="28">
        <f>SUM('521 mzdy+524+ 528'!D10)</f>
        <v>23000</v>
      </c>
      <c r="D19" s="28">
        <f>SUM('521 mzdy+524+ 528'!D14)</f>
        <v>18000</v>
      </c>
      <c r="E19" s="28">
        <f>SUM('521 mzdy+524+ 528'!D19)</f>
        <v>17000</v>
      </c>
      <c r="F19" s="28">
        <f t="shared" si="0"/>
        <v>58000</v>
      </c>
      <c r="G19" s="1"/>
      <c r="I19" s="1"/>
    </row>
    <row r="20" spans="1:9" x14ac:dyDescent="0.2">
      <c r="A20" s="22">
        <v>549</v>
      </c>
      <c r="B20" s="25" t="s">
        <v>74</v>
      </c>
      <c r="C20" s="1">
        <f>'549 pojištění, TZ'!C5+'549 pojištění, TZ'!C10</f>
        <v>45000</v>
      </c>
      <c r="D20" s="1">
        <f>'549 pojištění, TZ'!C13</f>
        <v>0</v>
      </c>
      <c r="E20" s="1">
        <f>SUM('549 pojištění, TZ'!C14)</f>
        <v>0</v>
      </c>
      <c r="F20" s="1">
        <f t="shared" si="0"/>
        <v>45000</v>
      </c>
      <c r="I20" s="1"/>
    </row>
    <row r="21" spans="1:9" x14ac:dyDescent="0.2">
      <c r="A21" s="23">
        <v>551</v>
      </c>
      <c r="B21" s="23" t="s">
        <v>43</v>
      </c>
      <c r="C21" s="1">
        <f>SUM(odpisy!D3)</f>
        <v>13000</v>
      </c>
      <c r="D21" s="1">
        <v>0</v>
      </c>
      <c r="E21" s="1">
        <f>SUM(odpisy!D5)</f>
        <v>51000</v>
      </c>
      <c r="F21" s="1">
        <f t="shared" si="0"/>
        <v>64000</v>
      </c>
      <c r="I21" s="1"/>
    </row>
    <row r="22" spans="1:9" x14ac:dyDescent="0.2">
      <c r="A22" s="23">
        <v>558</v>
      </c>
      <c r="B22" s="23" t="s">
        <v>44</v>
      </c>
      <c r="C22" s="1">
        <f>SUM('DDHM,HIM'!C12)</f>
        <v>70000</v>
      </c>
      <c r="D22" s="1">
        <f>SUM('DDHM,HIM'!C35)</f>
        <v>53000</v>
      </c>
      <c r="E22" s="1">
        <f>SUM('DDHM,HIM'!C42)</f>
        <v>123000</v>
      </c>
      <c r="F22" s="1">
        <f t="shared" si="0"/>
        <v>246000</v>
      </c>
      <c r="I22" s="1"/>
    </row>
    <row r="23" spans="1:9" x14ac:dyDescent="0.2">
      <c r="A23" s="23"/>
      <c r="B23" s="34" t="s">
        <v>76</v>
      </c>
      <c r="C23" s="1">
        <v>0</v>
      </c>
      <c r="F23" s="1">
        <f>SUM(C23:E23)</f>
        <v>0</v>
      </c>
      <c r="I23" s="1"/>
    </row>
    <row r="24" spans="1:9" x14ac:dyDescent="0.2">
      <c r="A24" s="23"/>
      <c r="B24" s="24" t="s">
        <v>54</v>
      </c>
      <c r="C24" s="11">
        <f>SUM(C8:C23)</f>
        <v>1979000</v>
      </c>
      <c r="D24" s="11">
        <f>SUM(D8:D23)</f>
        <v>836500</v>
      </c>
      <c r="E24" s="11">
        <f>SUM(E8:E23)</f>
        <v>528500</v>
      </c>
      <c r="F24" s="11">
        <f>SUM(F8:F23)</f>
        <v>3344000</v>
      </c>
      <c r="H24" s="11"/>
      <c r="I24" s="1"/>
    </row>
    <row r="25" spans="1:9" x14ac:dyDescent="0.2">
      <c r="B25" s="22"/>
    </row>
    <row r="27" spans="1:9" x14ac:dyDescent="0.2">
      <c r="B27" s="10" t="s">
        <v>49</v>
      </c>
    </row>
    <row r="28" spans="1:9" x14ac:dyDescent="0.2">
      <c r="B28" s="20" t="s">
        <v>48</v>
      </c>
      <c r="F28" s="17">
        <v>202000</v>
      </c>
    </row>
    <row r="29" spans="1:9" x14ac:dyDescent="0.2">
      <c r="B29" s="20" t="s">
        <v>175</v>
      </c>
      <c r="F29" s="17">
        <v>100000</v>
      </c>
    </row>
    <row r="30" spans="1:9" x14ac:dyDescent="0.2">
      <c r="B30" s="10" t="s">
        <v>50</v>
      </c>
      <c r="C30" s="11"/>
      <c r="D30" s="11"/>
      <c r="E30" s="11"/>
      <c r="F30" s="11">
        <f>SUM(F24-F28-F29)</f>
        <v>3042000</v>
      </c>
    </row>
    <row r="31" spans="1:9" x14ac:dyDescent="0.2">
      <c r="B31" s="20" t="s">
        <v>102</v>
      </c>
      <c r="F31" s="1">
        <v>0</v>
      </c>
    </row>
    <row r="32" spans="1:9" x14ac:dyDescent="0.2">
      <c r="B32" s="10"/>
      <c r="C32" s="11"/>
      <c r="D32" s="11"/>
      <c r="E32" s="11"/>
      <c r="F32" s="11" t="s">
        <v>84</v>
      </c>
    </row>
    <row r="34" spans="2:7" x14ac:dyDescent="0.2">
      <c r="B34" s="20" t="s">
        <v>177</v>
      </c>
    </row>
    <row r="37" spans="2:7" x14ac:dyDescent="0.2">
      <c r="G37" s="20"/>
    </row>
    <row r="44" spans="2:7" x14ac:dyDescent="0.2">
      <c r="D44" s="3"/>
    </row>
  </sheetData>
  <mergeCells count="2">
    <mergeCell ref="A1:G1"/>
    <mergeCell ref="B2:E2"/>
  </mergeCells>
  <phoneticPr fontId="1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F14" sqref="F14"/>
    </sheetView>
  </sheetViews>
  <sheetFormatPr defaultRowHeight="12.75" x14ac:dyDescent="0.2"/>
  <cols>
    <col min="1" max="1" width="31.7109375" customWidth="1"/>
    <col min="4" max="4" width="19.140625" style="1" customWidth="1"/>
    <col min="5" max="5" width="12.42578125" customWidth="1"/>
  </cols>
  <sheetData>
    <row r="1" spans="1:6" ht="15" x14ac:dyDescent="0.25">
      <c r="A1" s="12" t="s">
        <v>19</v>
      </c>
    </row>
    <row r="2" spans="1:6" ht="15" x14ac:dyDescent="0.25">
      <c r="A2" s="12"/>
    </row>
    <row r="3" spans="1:6" x14ac:dyDescent="0.2">
      <c r="A3" t="s">
        <v>1</v>
      </c>
      <c r="D3" s="1">
        <v>195000</v>
      </c>
    </row>
    <row r="6" spans="1:6" x14ac:dyDescent="0.2">
      <c r="A6" t="s">
        <v>5</v>
      </c>
      <c r="D6" s="1">
        <v>69000</v>
      </c>
    </row>
    <row r="8" spans="1:6" x14ac:dyDescent="0.2">
      <c r="A8" t="s">
        <v>9</v>
      </c>
      <c r="D8" s="1">
        <v>163000</v>
      </c>
    </row>
    <row r="10" spans="1:6" x14ac:dyDescent="0.2">
      <c r="A10" t="s">
        <v>99</v>
      </c>
      <c r="D10" s="1">
        <v>100000</v>
      </c>
    </row>
    <row r="11" spans="1:6" x14ac:dyDescent="0.2">
      <c r="E11" s="1"/>
    </row>
    <row r="13" spans="1:6" ht="15" x14ac:dyDescent="0.25">
      <c r="A13" s="12" t="s">
        <v>21</v>
      </c>
      <c r="B13" s="12"/>
      <c r="C13" s="12"/>
      <c r="D13" s="13">
        <f>SUM(D3:D12)</f>
        <v>527000</v>
      </c>
      <c r="F13" s="50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5"/>
  <sheetViews>
    <sheetView workbookViewId="0">
      <selection activeCell="D9" sqref="D9"/>
    </sheetView>
  </sheetViews>
  <sheetFormatPr defaultRowHeight="12.75" x14ac:dyDescent="0.2"/>
  <cols>
    <col min="1" max="1" width="31.7109375" customWidth="1"/>
    <col min="4" max="4" width="19.140625" style="1" customWidth="1"/>
    <col min="5" max="5" width="12.42578125" customWidth="1"/>
  </cols>
  <sheetData>
    <row r="1" spans="1:5" ht="15" x14ac:dyDescent="0.25">
      <c r="A1" s="12" t="s">
        <v>20</v>
      </c>
    </row>
    <row r="3" spans="1:5" x14ac:dyDescent="0.2">
      <c r="A3" t="s">
        <v>1</v>
      </c>
      <c r="D3" s="1">
        <v>280000</v>
      </c>
    </row>
    <row r="6" spans="1:5" x14ac:dyDescent="0.2">
      <c r="E6" s="1"/>
    </row>
    <row r="8" spans="1:5" x14ac:dyDescent="0.2">
      <c r="A8" s="20" t="s">
        <v>78</v>
      </c>
      <c r="D8" s="1">
        <v>155000</v>
      </c>
    </row>
    <row r="11" spans="1:5" x14ac:dyDescent="0.2">
      <c r="A11" t="s">
        <v>99</v>
      </c>
      <c r="D11" s="1">
        <v>65000</v>
      </c>
    </row>
    <row r="13" spans="1:5" x14ac:dyDescent="0.2">
      <c r="E13" s="1"/>
    </row>
    <row r="15" spans="1:5" ht="15" x14ac:dyDescent="0.25">
      <c r="A15" s="12" t="s">
        <v>4</v>
      </c>
      <c r="B15" s="12"/>
      <c r="C15" s="12"/>
      <c r="D15" s="13">
        <f>SUM(D3:D14)</f>
        <v>500000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3"/>
  <sheetViews>
    <sheetView workbookViewId="0">
      <selection activeCell="B20" sqref="B20"/>
    </sheetView>
  </sheetViews>
  <sheetFormatPr defaultRowHeight="12.75" x14ac:dyDescent="0.2"/>
  <cols>
    <col min="1" max="1" width="31.7109375" customWidth="1"/>
    <col min="2" max="2" width="19.140625" style="1" customWidth="1"/>
    <col min="3" max="3" width="12.42578125" customWidth="1"/>
  </cols>
  <sheetData>
    <row r="1" spans="1:3" ht="15" x14ac:dyDescent="0.25">
      <c r="A1" s="12" t="s">
        <v>36</v>
      </c>
    </row>
    <row r="3" spans="1:3" x14ac:dyDescent="0.2">
      <c r="A3" t="s">
        <v>1</v>
      </c>
      <c r="B3" s="1">
        <v>28000</v>
      </c>
    </row>
    <row r="6" spans="1:3" x14ac:dyDescent="0.2">
      <c r="A6" t="s">
        <v>5</v>
      </c>
      <c r="B6" s="1">
        <v>11000</v>
      </c>
    </row>
    <row r="9" spans="1:3" x14ac:dyDescent="0.2">
      <c r="A9" t="s">
        <v>9</v>
      </c>
      <c r="B9" s="1">
        <v>16000</v>
      </c>
    </row>
    <row r="11" spans="1:3" x14ac:dyDescent="0.2">
      <c r="A11" t="s">
        <v>99</v>
      </c>
      <c r="B11" s="1">
        <v>11000</v>
      </c>
      <c r="C11" s="1"/>
    </row>
    <row r="13" spans="1:3" ht="15" x14ac:dyDescent="0.25">
      <c r="A13" s="12" t="s">
        <v>4</v>
      </c>
      <c r="B13" s="13">
        <f>SUM(B2:B12)</f>
        <v>66000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3"/>
  <sheetViews>
    <sheetView workbookViewId="0">
      <selection activeCell="F21" sqref="F21"/>
    </sheetView>
  </sheetViews>
  <sheetFormatPr defaultRowHeight="12.75" x14ac:dyDescent="0.2"/>
  <cols>
    <col min="1" max="1" width="49.28515625" customWidth="1"/>
    <col min="2" max="2" width="19.140625" style="1" customWidth="1"/>
    <col min="3" max="3" width="16.140625" customWidth="1"/>
  </cols>
  <sheetData>
    <row r="1" spans="1:3" ht="15" x14ac:dyDescent="0.25">
      <c r="A1" s="12" t="s">
        <v>0</v>
      </c>
    </row>
    <row r="3" spans="1:3" x14ac:dyDescent="0.2">
      <c r="A3" s="5" t="s">
        <v>1</v>
      </c>
    </row>
    <row r="4" spans="1:3" x14ac:dyDescent="0.2">
      <c r="A4" s="20"/>
      <c r="B4" s="3"/>
    </row>
    <row r="5" spans="1:3" x14ac:dyDescent="0.2">
      <c r="A5" t="s">
        <v>2</v>
      </c>
      <c r="B5" s="3">
        <v>25000</v>
      </c>
    </row>
    <row r="6" spans="1:3" x14ac:dyDescent="0.2">
      <c r="A6" t="s">
        <v>3</v>
      </c>
      <c r="B6" s="3">
        <v>35000</v>
      </c>
    </row>
    <row r="7" spans="1:3" x14ac:dyDescent="0.2">
      <c r="A7" t="s">
        <v>89</v>
      </c>
      <c r="B7" s="3">
        <v>25000</v>
      </c>
    </row>
    <row r="8" spans="1:3" x14ac:dyDescent="0.2">
      <c r="A8" t="s">
        <v>68</v>
      </c>
      <c r="B8" s="3">
        <v>20000</v>
      </c>
    </row>
    <row r="9" spans="1:3" x14ac:dyDescent="0.2">
      <c r="A9" t="s">
        <v>158</v>
      </c>
      <c r="B9" s="3">
        <v>50000</v>
      </c>
    </row>
    <row r="10" spans="1:3" x14ac:dyDescent="0.2">
      <c r="A10" s="20"/>
    </row>
    <row r="11" spans="1:3" x14ac:dyDescent="0.2">
      <c r="A11" s="20"/>
    </row>
    <row r="12" spans="1:3" x14ac:dyDescent="0.2">
      <c r="A12" s="21"/>
    </row>
    <row r="13" spans="1:3" x14ac:dyDescent="0.2">
      <c r="A13" t="s">
        <v>4</v>
      </c>
      <c r="B13" s="3"/>
      <c r="C13" s="8">
        <f>SUM(B4:B12)</f>
        <v>155000</v>
      </c>
    </row>
    <row r="14" spans="1:3" x14ac:dyDescent="0.2">
      <c r="B14" s="3"/>
    </row>
    <row r="15" spans="1:3" x14ac:dyDescent="0.2">
      <c r="B15" s="3"/>
    </row>
    <row r="16" spans="1:3" x14ac:dyDescent="0.2">
      <c r="A16" s="4" t="s">
        <v>6</v>
      </c>
      <c r="B16" s="3"/>
    </row>
    <row r="17" spans="1:3" x14ac:dyDescent="0.2">
      <c r="A17" s="20" t="s">
        <v>167</v>
      </c>
      <c r="B17" s="3">
        <v>25000</v>
      </c>
    </row>
    <row r="18" spans="1:3" x14ac:dyDescent="0.2">
      <c r="A18" s="20" t="s">
        <v>38</v>
      </c>
      <c r="B18" s="3">
        <v>4000</v>
      </c>
      <c r="C18" s="1">
        <f>SUM(B17:B18)</f>
        <v>29000</v>
      </c>
    </row>
    <row r="19" spans="1:3" x14ac:dyDescent="0.2">
      <c r="B19" s="3"/>
      <c r="C19" s="1"/>
    </row>
    <row r="20" spans="1:3" x14ac:dyDescent="0.2">
      <c r="A20" s="4" t="s">
        <v>7</v>
      </c>
      <c r="B20" s="3"/>
    </row>
    <row r="21" spans="1:3" x14ac:dyDescent="0.2">
      <c r="A21" s="20" t="s">
        <v>169</v>
      </c>
      <c r="B21" s="3">
        <v>55000</v>
      </c>
    </row>
    <row r="22" spans="1:3" x14ac:dyDescent="0.2">
      <c r="A22" s="20" t="s">
        <v>168</v>
      </c>
      <c r="B22" s="3">
        <v>7000</v>
      </c>
    </row>
    <row r="23" spans="1:3" x14ac:dyDescent="0.2">
      <c r="A23" s="20" t="s">
        <v>166</v>
      </c>
      <c r="B23" s="3">
        <v>50000</v>
      </c>
    </row>
    <row r="24" spans="1:3" x14ac:dyDescent="0.2">
      <c r="B24" s="3"/>
      <c r="C24" s="1">
        <f>SUM(B21:B24)</f>
        <v>112000</v>
      </c>
    </row>
    <row r="25" spans="1:3" x14ac:dyDescent="0.2">
      <c r="A25" s="4" t="s">
        <v>8</v>
      </c>
      <c r="B25" s="3"/>
    </row>
    <row r="26" spans="1:3" x14ac:dyDescent="0.2">
      <c r="B26" s="3"/>
    </row>
    <row r="27" spans="1:3" x14ac:dyDescent="0.2">
      <c r="A27" t="s">
        <v>38</v>
      </c>
      <c r="B27" s="3">
        <v>10000</v>
      </c>
    </row>
    <row r="28" spans="1:3" x14ac:dyDescent="0.2">
      <c r="A28" s="16"/>
      <c r="B28" s="17"/>
    </row>
    <row r="29" spans="1:3" x14ac:dyDescent="0.2">
      <c r="A29" s="22"/>
      <c r="B29" s="26"/>
    </row>
    <row r="30" spans="1:3" x14ac:dyDescent="0.2">
      <c r="A30" s="22"/>
      <c r="B30" s="3"/>
      <c r="C30" s="1">
        <f>SUM(B26:B29)</f>
        <v>10000</v>
      </c>
    </row>
    <row r="31" spans="1:3" x14ac:dyDescent="0.2">
      <c r="B31" s="3"/>
    </row>
    <row r="32" spans="1:3" x14ac:dyDescent="0.2">
      <c r="A32" t="s">
        <v>11</v>
      </c>
      <c r="B32" s="3"/>
      <c r="C32" s="2">
        <f>SUM(C17:C30)</f>
        <v>151000</v>
      </c>
    </row>
    <row r="33" spans="1:3" x14ac:dyDescent="0.2">
      <c r="B33" s="3"/>
    </row>
    <row r="34" spans="1:3" x14ac:dyDescent="0.2">
      <c r="A34" s="6" t="s">
        <v>9</v>
      </c>
      <c r="B34" s="3"/>
    </row>
    <row r="35" spans="1:3" x14ac:dyDescent="0.2">
      <c r="B35" s="3"/>
    </row>
    <row r="36" spans="1:3" x14ac:dyDescent="0.2">
      <c r="A36" t="s">
        <v>10</v>
      </c>
      <c r="B36" s="3">
        <v>15000</v>
      </c>
      <c r="C36" s="3"/>
    </row>
    <row r="37" spans="1:3" x14ac:dyDescent="0.2">
      <c r="A37" t="s">
        <v>38</v>
      </c>
      <c r="B37" s="3">
        <v>7000</v>
      </c>
      <c r="C37" s="3"/>
    </row>
    <row r="38" spans="1:3" x14ac:dyDescent="0.2">
      <c r="A38" s="20"/>
      <c r="B38" s="3"/>
    </row>
    <row r="39" spans="1:3" x14ac:dyDescent="0.2">
      <c r="A39" s="20"/>
      <c r="B39" s="3"/>
    </row>
    <row r="40" spans="1:3" x14ac:dyDescent="0.2">
      <c r="A40" t="s">
        <v>39</v>
      </c>
      <c r="B40" s="3"/>
      <c r="C40" s="33">
        <f>SUM(B35:B39)</f>
        <v>22000</v>
      </c>
    </row>
    <row r="41" spans="1:3" x14ac:dyDescent="0.2">
      <c r="B41" s="3"/>
    </row>
    <row r="42" spans="1:3" x14ac:dyDescent="0.2">
      <c r="B42" s="3"/>
    </row>
    <row r="43" spans="1:3" ht="15" x14ac:dyDescent="0.25">
      <c r="A43" s="12" t="s">
        <v>12</v>
      </c>
      <c r="B43" s="19">
        <f>SUM(B4:B42)</f>
        <v>328000</v>
      </c>
      <c r="C43" s="13">
        <f>SUM(C13+C32+C40)</f>
        <v>328000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"/>
  <sheetViews>
    <sheetView workbookViewId="0">
      <selection activeCell="E33" sqref="E33"/>
    </sheetView>
  </sheetViews>
  <sheetFormatPr defaultRowHeight="12.75" x14ac:dyDescent="0.2"/>
  <cols>
    <col min="1" max="1" width="31.7109375" customWidth="1"/>
    <col min="4" max="4" width="19.140625" style="1" customWidth="1"/>
    <col min="5" max="5" width="12.42578125" customWidth="1"/>
  </cols>
  <sheetData>
    <row r="1" spans="1:5" ht="15" x14ac:dyDescent="0.25">
      <c r="A1" s="12" t="s">
        <v>62</v>
      </c>
    </row>
    <row r="5" spans="1:5" x14ac:dyDescent="0.2">
      <c r="A5" s="15" t="s">
        <v>59</v>
      </c>
      <c r="D5" s="3">
        <v>14000</v>
      </c>
    </row>
    <row r="6" spans="1:5" x14ac:dyDescent="0.2">
      <c r="D6" s="3"/>
      <c r="E6" s="1"/>
    </row>
    <row r="7" spans="1:5" x14ac:dyDescent="0.2">
      <c r="A7" s="20" t="s">
        <v>60</v>
      </c>
      <c r="D7" s="3">
        <v>3500</v>
      </c>
      <c r="E7" s="1"/>
    </row>
    <row r="8" spans="1:5" x14ac:dyDescent="0.2">
      <c r="D8" s="3"/>
    </row>
    <row r="9" spans="1:5" x14ac:dyDescent="0.2">
      <c r="A9" s="20" t="s">
        <v>92</v>
      </c>
      <c r="D9" s="3">
        <v>500</v>
      </c>
    </row>
    <row r="10" spans="1:5" x14ac:dyDescent="0.2">
      <c r="D10" s="3"/>
    </row>
    <row r="11" spans="1:5" ht="15" x14ac:dyDescent="0.25">
      <c r="A11" s="12" t="s">
        <v>21</v>
      </c>
      <c r="B11" s="12"/>
      <c r="C11" s="12"/>
      <c r="D11" s="19">
        <f>SUM(D3:D10)</f>
        <v>18000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workbookViewId="0">
      <selection activeCell="G36" sqref="G36"/>
    </sheetView>
  </sheetViews>
  <sheetFormatPr defaultRowHeight="12.75" x14ac:dyDescent="0.2"/>
  <cols>
    <col min="1" max="1" width="31.7109375" customWidth="1"/>
    <col min="4" max="4" width="19.140625" style="1" customWidth="1"/>
    <col min="5" max="5" width="12.42578125" customWidth="1"/>
  </cols>
  <sheetData>
    <row r="1" spans="1:5" ht="14.25" x14ac:dyDescent="0.2">
      <c r="A1" s="18" t="s">
        <v>63</v>
      </c>
    </row>
    <row r="5" spans="1:5" x14ac:dyDescent="0.2">
      <c r="A5" t="s">
        <v>37</v>
      </c>
      <c r="D5" s="3">
        <v>2000</v>
      </c>
    </row>
    <row r="6" spans="1:5" x14ac:dyDescent="0.2">
      <c r="D6" s="3"/>
      <c r="E6" s="1"/>
    </row>
    <row r="7" spans="1:5" x14ac:dyDescent="0.2">
      <c r="D7" s="3"/>
      <c r="E7" s="1"/>
    </row>
    <row r="8" spans="1:5" x14ac:dyDescent="0.2">
      <c r="D8" s="3"/>
    </row>
    <row r="9" spans="1:5" x14ac:dyDescent="0.2">
      <c r="D9" s="3"/>
    </row>
    <row r="10" spans="1:5" ht="15" x14ac:dyDescent="0.25">
      <c r="A10" s="12" t="s">
        <v>21</v>
      </c>
      <c r="B10" s="12"/>
      <c r="C10" s="12"/>
      <c r="D10" s="19">
        <f>SUM(D3:D8)</f>
        <v>2000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4"/>
  <sheetViews>
    <sheetView workbookViewId="0">
      <selection activeCell="D36" sqref="D36"/>
    </sheetView>
  </sheetViews>
  <sheetFormatPr defaultRowHeight="12.75" x14ac:dyDescent="0.2"/>
  <cols>
    <col min="3" max="3" width="19.140625" style="1" customWidth="1"/>
    <col min="4" max="4" width="12.42578125" customWidth="1"/>
  </cols>
  <sheetData>
    <row r="1" spans="1:4" ht="15" x14ac:dyDescent="0.25">
      <c r="A1" s="12" t="s">
        <v>64</v>
      </c>
    </row>
    <row r="4" spans="1:4" x14ac:dyDescent="0.2">
      <c r="B4" t="s">
        <v>46</v>
      </c>
      <c r="C4" s="1">
        <v>23000</v>
      </c>
    </row>
    <row r="6" spans="1:4" x14ac:dyDescent="0.2">
      <c r="B6" t="s">
        <v>23</v>
      </c>
      <c r="C6" s="1">
        <v>31000</v>
      </c>
      <c r="D6" s="1"/>
    </row>
    <row r="7" spans="1:4" x14ac:dyDescent="0.2">
      <c r="D7" s="1">
        <f>SUM(C4:C7)</f>
        <v>54000</v>
      </c>
    </row>
    <row r="10" spans="1:4" x14ac:dyDescent="0.2">
      <c r="B10" t="s">
        <v>24</v>
      </c>
      <c r="C10" s="1">
        <v>2000</v>
      </c>
    </row>
    <row r="11" spans="1:4" x14ac:dyDescent="0.2">
      <c r="D11" s="1">
        <f>SUM(C10:C11)</f>
        <v>2000</v>
      </c>
    </row>
    <row r="12" spans="1:4" x14ac:dyDescent="0.2">
      <c r="D12" s="1"/>
    </row>
    <row r="14" spans="1:4" ht="15" x14ac:dyDescent="0.25">
      <c r="B14" s="12" t="s">
        <v>4</v>
      </c>
      <c r="C14" s="13"/>
      <c r="D14" s="13">
        <f>SUM(D7:D11)</f>
        <v>56000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3"/>
  <sheetViews>
    <sheetView workbookViewId="0">
      <selection activeCell="F72" sqref="F72"/>
    </sheetView>
  </sheetViews>
  <sheetFormatPr defaultRowHeight="12.75" x14ac:dyDescent="0.2"/>
  <cols>
    <col min="2" max="2" width="34.85546875" customWidth="1"/>
    <col min="3" max="3" width="19.140625" style="1" customWidth="1"/>
    <col min="4" max="4" width="12.42578125" customWidth="1"/>
    <col min="6" max="6" width="11.140625" customWidth="1"/>
  </cols>
  <sheetData>
    <row r="1" spans="1:5" ht="15" x14ac:dyDescent="0.25">
      <c r="A1" s="12" t="s">
        <v>64</v>
      </c>
    </row>
    <row r="4" spans="1:5" x14ac:dyDescent="0.2">
      <c r="B4" s="5" t="s">
        <v>1</v>
      </c>
    </row>
    <row r="6" spans="1:5" x14ac:dyDescent="0.2">
      <c r="B6" t="s">
        <v>58</v>
      </c>
      <c r="C6" s="1">
        <v>9000</v>
      </c>
    </row>
    <row r="7" spans="1:5" x14ac:dyDescent="0.2">
      <c r="B7" s="9" t="s">
        <v>57</v>
      </c>
      <c r="C7" s="1">
        <v>83500</v>
      </c>
    </row>
    <row r="8" spans="1:5" x14ac:dyDescent="0.2">
      <c r="B8" t="s">
        <v>22</v>
      </c>
      <c r="C8" s="1">
        <v>39000</v>
      </c>
    </row>
    <row r="9" spans="1:5" x14ac:dyDescent="0.2">
      <c r="B9" t="s">
        <v>56</v>
      </c>
      <c r="C9" s="3">
        <v>180500</v>
      </c>
    </row>
    <row r="10" spans="1:5" x14ac:dyDescent="0.2">
      <c r="B10" s="20" t="s">
        <v>100</v>
      </c>
      <c r="C10" s="1">
        <v>15000</v>
      </c>
    </row>
    <row r="11" spans="1:5" x14ac:dyDescent="0.2">
      <c r="D11" s="8">
        <f>SUM(C5:C10)</f>
        <v>327000</v>
      </c>
    </row>
    <row r="13" spans="1:5" x14ac:dyDescent="0.2">
      <c r="A13" s="1"/>
      <c r="B13" s="1"/>
      <c r="D13" s="1"/>
      <c r="E13" s="1"/>
    </row>
    <row r="14" spans="1:5" x14ac:dyDescent="0.2">
      <c r="A14" s="1"/>
      <c r="B14" s="2" t="s">
        <v>5</v>
      </c>
      <c r="D14" s="1"/>
      <c r="E14" s="1"/>
    </row>
    <row r="15" spans="1:5" x14ac:dyDescent="0.2">
      <c r="A15" s="1"/>
      <c r="B15" s="3"/>
      <c r="D15" s="1"/>
      <c r="E15" s="1"/>
    </row>
    <row r="16" spans="1:5" x14ac:dyDescent="0.2">
      <c r="A16" s="1"/>
      <c r="B16" s="3" t="s">
        <v>57</v>
      </c>
      <c r="C16" s="1">
        <v>5000</v>
      </c>
      <c r="D16" s="1"/>
      <c r="E16" s="1"/>
    </row>
    <row r="17" spans="1:6" x14ac:dyDescent="0.2">
      <c r="A17" s="1"/>
      <c r="B17" s="1" t="s">
        <v>22</v>
      </c>
      <c r="C17" s="1">
        <v>8000</v>
      </c>
      <c r="D17" s="1"/>
      <c r="E17" s="1"/>
    </row>
    <row r="18" spans="1:6" x14ac:dyDescent="0.2">
      <c r="A18" s="1"/>
      <c r="B18" s="1" t="s">
        <v>56</v>
      </c>
      <c r="C18" s="1">
        <v>30000</v>
      </c>
      <c r="D18" s="1"/>
      <c r="E18" s="1"/>
    </row>
    <row r="19" spans="1:6" x14ac:dyDescent="0.2">
      <c r="A19" s="1"/>
      <c r="B19" s="1"/>
      <c r="D19" s="2">
        <f>SUM(C16:C18)</f>
        <v>43000</v>
      </c>
      <c r="E19" s="1"/>
    </row>
    <row r="20" spans="1:6" x14ac:dyDescent="0.2">
      <c r="A20" s="1"/>
      <c r="B20" s="1"/>
      <c r="D20" s="1"/>
      <c r="E20" s="1"/>
    </row>
    <row r="21" spans="1:6" x14ac:dyDescent="0.2">
      <c r="A21" s="1"/>
      <c r="B21" s="7" t="s">
        <v>9</v>
      </c>
      <c r="D21" s="1"/>
      <c r="E21" s="1"/>
    </row>
    <row r="22" spans="1:6" x14ac:dyDescent="0.2">
      <c r="A22" s="1"/>
      <c r="B22" s="17"/>
      <c r="D22" s="1"/>
      <c r="E22" s="1"/>
    </row>
    <row r="23" spans="1:6" x14ac:dyDescent="0.2">
      <c r="A23" s="1"/>
      <c r="B23" s="9" t="s">
        <v>57</v>
      </c>
      <c r="C23" s="1">
        <v>18000</v>
      </c>
      <c r="D23" s="1"/>
      <c r="E23" s="1"/>
    </row>
    <row r="24" spans="1:6" x14ac:dyDescent="0.2">
      <c r="A24" s="1"/>
      <c r="B24" s="1" t="s">
        <v>22</v>
      </c>
      <c r="C24" s="1">
        <v>10000</v>
      </c>
      <c r="D24" s="1"/>
      <c r="E24" s="1"/>
    </row>
    <row r="25" spans="1:6" x14ac:dyDescent="0.2">
      <c r="A25" s="1"/>
      <c r="B25" s="1" t="s">
        <v>56</v>
      </c>
      <c r="C25" s="1">
        <v>7000</v>
      </c>
      <c r="D25" s="1"/>
      <c r="E25" s="1"/>
    </row>
    <row r="26" spans="1:6" x14ac:dyDescent="0.2">
      <c r="A26" s="1"/>
      <c r="B26" s="1"/>
      <c r="D26" s="7">
        <f>SUM(C22:C25)</f>
        <v>35000</v>
      </c>
      <c r="E26" s="1"/>
    </row>
    <row r="27" spans="1:6" x14ac:dyDescent="0.2">
      <c r="A27" s="1"/>
      <c r="B27" s="1"/>
      <c r="D27" s="1"/>
      <c r="E27" s="1"/>
    </row>
    <row r="28" spans="1:6" ht="15" x14ac:dyDescent="0.25">
      <c r="A28" s="1"/>
      <c r="B28" s="13" t="s">
        <v>4</v>
      </c>
      <c r="C28" s="13">
        <f>SUM(C6:C27)</f>
        <v>405000</v>
      </c>
      <c r="D28" s="13">
        <f>SUM(D4:D27)</f>
        <v>405000</v>
      </c>
      <c r="E28" s="1"/>
    </row>
    <row r="29" spans="1:6" x14ac:dyDescent="0.2">
      <c r="A29" s="1"/>
      <c r="B29" s="1"/>
      <c r="D29" s="1"/>
      <c r="E29" s="1"/>
    </row>
    <row r="30" spans="1:6" x14ac:dyDescent="0.2">
      <c r="A30" s="1"/>
      <c r="B30" s="49" t="s">
        <v>137</v>
      </c>
      <c r="D30" s="1"/>
      <c r="E30" s="1"/>
    </row>
    <row r="31" spans="1:6" x14ac:dyDescent="0.2">
      <c r="A31" s="1"/>
      <c r="B31" s="11" t="s">
        <v>103</v>
      </c>
      <c r="D31" s="1"/>
      <c r="E31" s="1"/>
    </row>
    <row r="32" spans="1:6" x14ac:dyDescent="0.2">
      <c r="A32" s="1"/>
      <c r="B32" s="1" t="s">
        <v>104</v>
      </c>
      <c r="C32" s="1">
        <v>35000</v>
      </c>
      <c r="D32" s="1"/>
      <c r="E32" s="1"/>
      <c r="F32" s="1">
        <v>35000</v>
      </c>
    </row>
    <row r="33" spans="1:6" x14ac:dyDescent="0.2">
      <c r="A33" s="1"/>
      <c r="B33" s="1" t="s">
        <v>105</v>
      </c>
      <c r="C33" s="1">
        <v>17000</v>
      </c>
      <c r="D33" s="1"/>
      <c r="E33" s="1"/>
      <c r="F33" s="1">
        <v>14500</v>
      </c>
    </row>
    <row r="34" spans="1:6" x14ac:dyDescent="0.2">
      <c r="A34" s="1"/>
      <c r="B34" s="1" t="s">
        <v>106</v>
      </c>
      <c r="C34" s="1">
        <v>13500</v>
      </c>
      <c r="D34" s="1"/>
      <c r="E34" s="1"/>
      <c r="F34" s="1">
        <v>13500</v>
      </c>
    </row>
    <row r="35" spans="1:6" x14ac:dyDescent="0.2">
      <c r="B35" s="1" t="s">
        <v>107</v>
      </c>
      <c r="C35" s="1">
        <v>60000</v>
      </c>
      <c r="D35" s="1"/>
      <c r="F35" s="1">
        <v>60000</v>
      </c>
    </row>
    <row r="36" spans="1:6" x14ac:dyDescent="0.2">
      <c r="B36" s="1" t="s">
        <v>130</v>
      </c>
      <c r="C36" s="3">
        <v>2500</v>
      </c>
      <c r="D36" s="1"/>
      <c r="F36" s="3">
        <v>2400</v>
      </c>
    </row>
    <row r="37" spans="1:6" x14ac:dyDescent="0.2">
      <c r="B37" s="42" t="s">
        <v>108</v>
      </c>
      <c r="C37" s="1">
        <v>30000</v>
      </c>
      <c r="D37" s="1"/>
      <c r="F37" s="1">
        <v>30000</v>
      </c>
    </row>
    <row r="38" spans="1:6" x14ac:dyDescent="0.2">
      <c r="B38" s="1" t="s">
        <v>164</v>
      </c>
      <c r="C38" s="1">
        <v>5500</v>
      </c>
      <c r="F38" s="1">
        <v>6000</v>
      </c>
    </row>
    <row r="39" spans="1:6" x14ac:dyDescent="0.2">
      <c r="B39" s="1" t="s">
        <v>109</v>
      </c>
      <c r="C39" s="1">
        <v>25000</v>
      </c>
      <c r="F39" s="1">
        <v>25000</v>
      </c>
    </row>
    <row r="40" spans="1:6" x14ac:dyDescent="0.2">
      <c r="B40" s="1" t="s">
        <v>110</v>
      </c>
      <c r="C40" s="1">
        <v>7000</v>
      </c>
      <c r="F40" s="1">
        <v>15000</v>
      </c>
    </row>
    <row r="41" spans="1:6" x14ac:dyDescent="0.2">
      <c r="B41" s="41" t="s">
        <v>111</v>
      </c>
      <c r="C41" s="1">
        <v>1000</v>
      </c>
      <c r="F41" s="1">
        <v>1000</v>
      </c>
    </row>
    <row r="42" spans="1:6" x14ac:dyDescent="0.2">
      <c r="B42" s="41" t="s">
        <v>112</v>
      </c>
      <c r="C42" s="1">
        <v>10000</v>
      </c>
      <c r="F42" s="1">
        <v>10000</v>
      </c>
    </row>
    <row r="43" spans="1:6" x14ac:dyDescent="0.2">
      <c r="B43" s="41" t="s">
        <v>113</v>
      </c>
      <c r="C43" s="1">
        <v>2000</v>
      </c>
      <c r="F43" s="1">
        <v>2000</v>
      </c>
    </row>
    <row r="44" spans="1:6" x14ac:dyDescent="0.2">
      <c r="B44" s="42" t="s">
        <v>114</v>
      </c>
      <c r="C44" s="3">
        <v>4000</v>
      </c>
      <c r="F44" s="3">
        <v>5600</v>
      </c>
    </row>
    <row r="45" spans="1:6" x14ac:dyDescent="0.2">
      <c r="B45" s="42" t="s">
        <v>132</v>
      </c>
      <c r="C45" s="1">
        <v>5000</v>
      </c>
      <c r="F45" s="1">
        <v>4000</v>
      </c>
    </row>
    <row r="46" spans="1:6" x14ac:dyDescent="0.2">
      <c r="B46" s="43" t="s">
        <v>115</v>
      </c>
      <c r="C46" s="43">
        <f>SUM(C32:C45)</f>
        <v>217500</v>
      </c>
    </row>
    <row r="47" spans="1:6" x14ac:dyDescent="0.2">
      <c r="B47" s="41"/>
    </row>
    <row r="48" spans="1:6" x14ac:dyDescent="0.2">
      <c r="B48" s="11" t="s">
        <v>116</v>
      </c>
    </row>
    <row r="49" spans="2:6" x14ac:dyDescent="0.2">
      <c r="B49" s="1" t="s">
        <v>163</v>
      </c>
      <c r="C49" s="1">
        <v>30000</v>
      </c>
      <c r="F49" s="1">
        <v>30000</v>
      </c>
    </row>
    <row r="50" spans="2:6" x14ac:dyDescent="0.2">
      <c r="B50" s="1" t="s">
        <v>117</v>
      </c>
      <c r="C50" s="1">
        <v>15000</v>
      </c>
      <c r="F50" s="1">
        <v>13000</v>
      </c>
    </row>
    <row r="51" spans="2:6" x14ac:dyDescent="0.2">
      <c r="B51" s="41" t="s">
        <v>118</v>
      </c>
      <c r="C51" s="1">
        <v>5000</v>
      </c>
      <c r="D51" s="1"/>
      <c r="F51" s="1">
        <v>3000</v>
      </c>
    </row>
    <row r="52" spans="2:6" x14ac:dyDescent="0.2">
      <c r="B52" s="41" t="s">
        <v>131</v>
      </c>
      <c r="C52" s="1">
        <v>11500</v>
      </c>
      <c r="D52" s="1"/>
      <c r="F52" s="1">
        <v>7500</v>
      </c>
    </row>
    <row r="53" spans="2:6" x14ac:dyDescent="0.2">
      <c r="B53" s="40" t="s">
        <v>119</v>
      </c>
      <c r="C53" s="1">
        <v>18000</v>
      </c>
      <c r="D53" s="1"/>
      <c r="F53" s="1">
        <v>18000</v>
      </c>
    </row>
    <row r="54" spans="2:6" x14ac:dyDescent="0.2">
      <c r="B54" s="40" t="s">
        <v>134</v>
      </c>
      <c r="C54" s="1">
        <v>22000</v>
      </c>
      <c r="D54" s="1"/>
      <c r="F54" s="1">
        <v>20000</v>
      </c>
    </row>
    <row r="55" spans="2:6" x14ac:dyDescent="0.2">
      <c r="B55" s="40" t="s">
        <v>135</v>
      </c>
      <c r="C55" s="1">
        <v>0</v>
      </c>
      <c r="D55" s="1"/>
      <c r="F55" s="1">
        <v>8000</v>
      </c>
    </row>
    <row r="56" spans="2:6" x14ac:dyDescent="0.2">
      <c r="B56" s="40" t="s">
        <v>136</v>
      </c>
      <c r="C56" s="1">
        <v>5000</v>
      </c>
      <c r="D56" s="1"/>
      <c r="F56" s="1">
        <v>5000</v>
      </c>
    </row>
    <row r="57" spans="2:6" x14ac:dyDescent="0.2">
      <c r="B57" s="43" t="s">
        <v>120</v>
      </c>
      <c r="C57" s="43">
        <f>SUM(C49:C56)</f>
        <v>106500</v>
      </c>
      <c r="D57" s="1"/>
    </row>
    <row r="58" spans="2:6" x14ac:dyDescent="0.2">
      <c r="D58" s="1"/>
    </row>
    <row r="59" spans="2:6" x14ac:dyDescent="0.2">
      <c r="B59" s="10" t="s">
        <v>121</v>
      </c>
      <c r="D59" s="1"/>
    </row>
    <row r="60" spans="2:6" x14ac:dyDescent="0.2">
      <c r="B60" s="20" t="s">
        <v>133</v>
      </c>
      <c r="C60" s="1">
        <v>15000</v>
      </c>
      <c r="F60" s="1">
        <v>15000</v>
      </c>
    </row>
    <row r="61" spans="2:6" x14ac:dyDescent="0.2">
      <c r="B61" s="20" t="s">
        <v>122</v>
      </c>
      <c r="C61" s="1">
        <v>10000</v>
      </c>
      <c r="F61" s="1">
        <v>9000</v>
      </c>
    </row>
    <row r="62" spans="2:6" x14ac:dyDescent="0.2">
      <c r="B62" s="20" t="s">
        <v>170</v>
      </c>
      <c r="C62" s="1">
        <v>4000</v>
      </c>
      <c r="F62" s="1"/>
    </row>
    <row r="63" spans="2:6" x14ac:dyDescent="0.2">
      <c r="B63" s="20" t="s">
        <v>123</v>
      </c>
      <c r="C63" s="1">
        <v>2000</v>
      </c>
      <c r="F63" s="1">
        <v>2000</v>
      </c>
    </row>
    <row r="64" spans="2:6" x14ac:dyDescent="0.2">
      <c r="B64" s="20" t="s">
        <v>124</v>
      </c>
      <c r="C64" s="1">
        <v>10000</v>
      </c>
      <c r="F64" s="1">
        <v>10000</v>
      </c>
    </row>
    <row r="65" spans="2:6" x14ac:dyDescent="0.2">
      <c r="B65" s="20" t="s">
        <v>128</v>
      </c>
      <c r="C65" s="1">
        <v>20000</v>
      </c>
      <c r="F65" s="1">
        <v>19500</v>
      </c>
    </row>
    <row r="66" spans="2:6" x14ac:dyDescent="0.2">
      <c r="B66" s="43" t="s">
        <v>125</v>
      </c>
      <c r="C66" s="43">
        <f>SUM(C60:C65)</f>
        <v>61000</v>
      </c>
    </row>
    <row r="67" spans="2:6" x14ac:dyDescent="0.2">
      <c r="B67" s="11"/>
      <c r="C67" s="11"/>
    </row>
    <row r="68" spans="2:6" x14ac:dyDescent="0.2">
      <c r="B68" s="11"/>
      <c r="C68" s="11"/>
    </row>
    <row r="69" spans="2:6" x14ac:dyDescent="0.2">
      <c r="B69" s="43" t="s">
        <v>173</v>
      </c>
      <c r="C69" s="43">
        <v>11000</v>
      </c>
    </row>
    <row r="70" spans="2:6" x14ac:dyDescent="0.2">
      <c r="B70" s="11"/>
      <c r="C70" s="11"/>
    </row>
    <row r="71" spans="2:6" x14ac:dyDescent="0.2">
      <c r="B71" s="44" t="s">
        <v>126</v>
      </c>
      <c r="C71" s="43">
        <v>9000</v>
      </c>
    </row>
    <row r="72" spans="2:6" x14ac:dyDescent="0.2">
      <c r="B72" s="11"/>
      <c r="C72" s="11"/>
    </row>
    <row r="73" spans="2:6" x14ac:dyDescent="0.2">
      <c r="B73" s="45" t="s">
        <v>127</v>
      </c>
      <c r="C73" s="46"/>
      <c r="D73" s="46">
        <f>C46+C57+C66+C69+C71</f>
        <v>405000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501 Materiál</vt:lpstr>
      <vt:lpstr>502 Elektřina</vt:lpstr>
      <vt:lpstr>Plyn</vt:lpstr>
      <vt:lpstr>Voda</vt:lpstr>
      <vt:lpstr>511 Údržba</vt:lpstr>
      <vt:lpstr>512 cestovné</vt:lpstr>
      <vt:lpstr>513 repre</vt:lpstr>
      <vt:lpstr>518 pošta, spoje</vt:lpstr>
      <vt:lpstr>518 revize,služby</vt:lpstr>
      <vt:lpstr>518 plavání, LVK</vt:lpstr>
      <vt:lpstr>521 mzdy+524+ 528</vt:lpstr>
      <vt:lpstr>527 Vzdělávání </vt:lpstr>
      <vt:lpstr>549 pojištění, TZ</vt:lpstr>
      <vt:lpstr>odpisy</vt:lpstr>
      <vt:lpstr>DDHM,HIM</vt:lpstr>
      <vt:lpstr>souhrn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Účetní</cp:lastModifiedBy>
  <cp:lastPrinted>2020-11-10T13:09:59Z</cp:lastPrinted>
  <dcterms:created xsi:type="dcterms:W3CDTF">2008-10-30T01:46:32Z</dcterms:created>
  <dcterms:modified xsi:type="dcterms:W3CDTF">2021-11-24T09:44:50Z</dcterms:modified>
</cp:coreProperties>
</file>